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10127" tabRatio="790" firstSheet="23" activeTab="28"/>
  </bookViews>
  <sheets>
    <sheet name="封面" sheetId="1" r:id="rId1"/>
    <sheet name="目录" sheetId="2" r:id="rId2"/>
    <sheet name="2019全市公共收入" sheetId="3" r:id="rId3"/>
    <sheet name="2019全市公共支出 " sheetId="4" r:id="rId4"/>
    <sheet name="2019全市基金收入 " sheetId="5" r:id="rId5"/>
    <sheet name="2019全市基金支出" sheetId="6" r:id="rId6"/>
    <sheet name="2019全市国资收支 " sheetId="7" r:id="rId7"/>
    <sheet name="2019年一般债券余额" sheetId="8" r:id="rId8"/>
    <sheet name="2019年专项债券余额 " sheetId="9" r:id="rId9"/>
    <sheet name="全市债务2019余额及2019限额" sheetId="10" r:id="rId10"/>
    <sheet name="2019市级公共收入 " sheetId="11" r:id="rId11"/>
    <sheet name="2019市级公共支出" sheetId="12" r:id="rId12"/>
    <sheet name="2019市级基金收入 " sheetId="13" r:id="rId13"/>
    <sheet name="2019市级基金支出 " sheetId="14" r:id="rId14"/>
    <sheet name="2019市级国资收支" sheetId="15" r:id="rId15"/>
    <sheet name="2020全市公共收入" sheetId="16" r:id="rId16"/>
    <sheet name="2020全市公共支出" sheetId="17" r:id="rId17"/>
    <sheet name="2020全市基金收入" sheetId="18" r:id="rId18"/>
    <sheet name="2020全市基金支出" sheetId="19" r:id="rId19"/>
    <sheet name="2020全市国资收支" sheetId="20" r:id="rId20"/>
    <sheet name="省前下达新增政府专项债券情况表" sheetId="21" r:id="rId21"/>
    <sheet name="省下达外债情况表" sheetId="22" r:id="rId22"/>
    <sheet name="2020年债券还本付息预算情况" sheetId="23" r:id="rId23"/>
    <sheet name="2020市级公共收入" sheetId="24" r:id="rId24"/>
    <sheet name="2020市级公共支出" sheetId="25" r:id="rId25"/>
    <sheet name="2020市级公共支出（功能）" sheetId="26" r:id="rId26"/>
    <sheet name="2020市级公共支出（经济）" sheetId="27" r:id="rId27"/>
    <sheet name="2020市级公共转移支出" sheetId="28" r:id="rId28"/>
    <sheet name="2020市级三公" sheetId="29" r:id="rId29"/>
    <sheet name="2020市级基金收入" sheetId="30" r:id="rId30"/>
    <sheet name="2020市级基金支出" sheetId="31" r:id="rId31"/>
    <sheet name="2020市级基金支出（功能）" sheetId="32" r:id="rId32"/>
    <sheet name="2020市级基金转移支出" sheetId="33" r:id="rId33"/>
    <sheet name="2020市级国资收支" sheetId="34" r:id="rId34"/>
    <sheet name="2020市级国资支出（功能）" sheetId="35" r:id="rId35"/>
    <sheet name="2020市级专户" sheetId="36" r:id="rId36"/>
    <sheet name="2020年市级主要专项" sheetId="37" r:id="rId37"/>
    <sheet name="扶贫和对外援助" sheetId="38" r:id="rId38"/>
    <sheet name="疫情和复工复产支出" sheetId="39" r:id="rId39"/>
    <sheet name="2019年社保基金" sheetId="40" r:id="rId40"/>
    <sheet name="2020社保收入" sheetId="41" r:id="rId41"/>
    <sheet name="2020社保支出" sheetId="42" r:id="rId42"/>
    <sheet name="2020社保结余" sheetId="43" r:id="rId43"/>
    <sheet name="2020社保资料" sheetId="44" r:id="rId44"/>
  </sheets>
  <externalReferences>
    <externalReference r:id="rId45"/>
  </externalReferences>
  <definedNames>
    <definedName name="_xlnm._FilterDatabase" localSheetId="1" hidden="1">目录!$A$3:$C$45</definedName>
    <definedName name="_xlnm._FilterDatabase" localSheetId="25" hidden="1">'2020市级公共支出（功能）'!$A$3:$C$508</definedName>
    <definedName name="_xlnm._FilterDatabase" localSheetId="36" hidden="1">'2020年市级主要专项'!$D$1:$D$328</definedName>
    <definedName name="_xlnm._FilterDatabase" localSheetId="16" hidden="1">#REF!</definedName>
    <definedName name="_xlnm._FilterDatabase" localSheetId="26" hidden="1">'2020市级公共支出（经济）'!$A$4:$F$50</definedName>
    <definedName name="_xlnm._FilterDatabase" localSheetId="27" hidden="1">'2020市级公共转移支出'!$A$43:$H$130</definedName>
    <definedName name="_xlnm._FilterDatabase" localSheetId="37" hidden="1">扶贫和对外援助!$A$3:$G$25</definedName>
    <definedName name="_xlnm._FilterDatabase" localSheetId="38" hidden="1">疫情和复工复产支出!$A$4:$Q$31</definedName>
    <definedName name="_预算年度_">2019</definedName>
    <definedName name="_xlnm.Print_Area" localSheetId="42">'2020社保结余'!$A$1:$D$14</definedName>
    <definedName name="_xlnm.Print_Area" localSheetId="40">'2020社保收入'!$A$1:$E$26</definedName>
    <definedName name="_xlnm.Print_Area" localSheetId="41">'2020社保支出'!$A$1:$E$26</definedName>
    <definedName name="_xlnm.Print_Area" localSheetId="37">扶贫和对外援助!$A$1:$B$25</definedName>
    <definedName name="_xlnm.Print_Area" localSheetId="38">疫情和复工复产支出!$A$1:$B$31</definedName>
    <definedName name="_xlnm.Print_Titles" localSheetId="7">'2019年一般债券余额'!$1:$3</definedName>
    <definedName name="_xlnm.Print_Titles" localSheetId="8">'2019年专项债券余额 '!$1:$3</definedName>
    <definedName name="_xlnm.Print_Titles" localSheetId="5">'2019全市基金支出'!$1:$5</definedName>
    <definedName name="_xlnm.Print_Titles" localSheetId="11">'2019市级公共支出'!$1:$5</definedName>
    <definedName name="_xlnm.Print_Titles" localSheetId="36">'2020年市级主要专项'!$1:$3</definedName>
    <definedName name="_xlnm.Print_Titles" localSheetId="22">'2020年债券还本付息预算情况'!$1:$3</definedName>
    <definedName name="_xlnm.Print_Titles" localSheetId="41">'2020社保支出'!$1:$3</definedName>
    <definedName name="_xlnm.Print_Titles" localSheetId="24">'2020市级公共支出'!$1:$5</definedName>
    <definedName name="_xlnm.Print_Titles" localSheetId="25">'2020市级公共支出（功能）'!$1:$3</definedName>
    <definedName name="_xlnm.Print_Titles" localSheetId="26">'2020市级公共支出（经济）'!$1:$3</definedName>
    <definedName name="_xlnm.Print_Titles" localSheetId="27">'2020市级公共转移支出'!$1:$3</definedName>
    <definedName name="_xlnm.Print_Titles" localSheetId="31">'2020市级基金支出（功能）'!$1:$3</definedName>
    <definedName name="_xlnm.Print_Titles" localSheetId="32">'2020市级基金转移支出'!$1:$3</definedName>
    <definedName name="_xlnm.Print_Titles" localSheetId="37">扶贫和对外援助!$1:$3</definedName>
    <definedName name="_xlnm.Print_Titles" localSheetId="1">目录!$1:$3</definedName>
    <definedName name="_xlnm.Print_Titles" localSheetId="20">省前下达新增政府专项债券情况表!$1:$3</definedName>
    <definedName name="_xlnm.Print_Titles" localSheetId="21">省下达外债情况表!$1:$3</definedName>
    <definedName name="_xlnm.Print_Titles" localSheetId="38">疫情和复工复产支出!$1:$3</definedName>
  </definedNames>
  <calcPr calcId="144525"/>
</workbook>
</file>

<file path=xl/sharedStrings.xml><?xml version="1.0" encoding="utf-8"?>
<sst xmlns="http://schemas.openxmlformats.org/spreadsheetml/2006/main" count="2200">
  <si>
    <t>佛山市2019年预算执行情况和2020年预算草案</t>
  </si>
  <si>
    <t>表号</t>
  </si>
  <si>
    <t>表                         名</t>
  </si>
  <si>
    <t>页码</t>
  </si>
  <si>
    <t>表1</t>
  </si>
  <si>
    <t>佛山市2019年地方一般公共预算收入情况表</t>
  </si>
  <si>
    <t>表2</t>
  </si>
  <si>
    <t>佛山市2019年地方一般公共预算支出情况表</t>
  </si>
  <si>
    <t>表3</t>
  </si>
  <si>
    <t>佛山市2019年政府性基金预算收入情况表</t>
  </si>
  <si>
    <t>表4</t>
  </si>
  <si>
    <t>佛山市2019年政府性基金预算支出情况表</t>
  </si>
  <si>
    <t>表5</t>
  </si>
  <si>
    <t>佛山市2019年国有资本经营收支情况表</t>
  </si>
  <si>
    <t>表6</t>
  </si>
  <si>
    <t>佛山市2019年地方政府一般债务余额情况表</t>
  </si>
  <si>
    <t>表7</t>
  </si>
  <si>
    <t>佛山市2019年地方政府专项债务余额情况表</t>
  </si>
  <si>
    <t>表8</t>
  </si>
  <si>
    <t>佛山市2019年政府债务限额及余额情况表</t>
  </si>
  <si>
    <t>表9</t>
  </si>
  <si>
    <t>佛山市级2019年地方一般公共预算收入情况表</t>
  </si>
  <si>
    <t>表10</t>
  </si>
  <si>
    <t>佛山市级2019年地方一般公共预算支出情况表</t>
  </si>
  <si>
    <t>表11</t>
  </si>
  <si>
    <t>佛山市级2019年政府性基金预算收入情况表</t>
  </si>
  <si>
    <t>表12</t>
  </si>
  <si>
    <t>佛山市级2019年政府性基金预算支出情况表</t>
  </si>
  <si>
    <t>表13</t>
  </si>
  <si>
    <t>佛山市级2019年国有资本经营收支情况表</t>
  </si>
  <si>
    <t>表14</t>
  </si>
  <si>
    <t>佛山市2020年地方一般公共预算收入（草案）情况表</t>
  </si>
  <si>
    <t>表15</t>
  </si>
  <si>
    <t>佛山市2020年地方一般公共预算支出（草案）情况表</t>
  </si>
  <si>
    <t>表16</t>
  </si>
  <si>
    <t>佛山市2020年政府性基金预算收入（草案）情况表</t>
  </si>
  <si>
    <t>表17</t>
  </si>
  <si>
    <t>佛山市2020年政府性基金预算支出（草案）情况表</t>
  </si>
  <si>
    <t>表18</t>
  </si>
  <si>
    <t>佛山市2020年国有资本经营收支预算（草案）情况表</t>
  </si>
  <si>
    <t>表19</t>
  </si>
  <si>
    <t>省提前下达2020年新增政府专项债券情况表（草案）</t>
  </si>
  <si>
    <t>表20</t>
  </si>
  <si>
    <t>省下达2020年中央转贷地方的国际金融组织和外国贷款情况表
（草案）</t>
  </si>
  <si>
    <t>表21</t>
  </si>
  <si>
    <t>佛山市2020年地方政府债券还本付息预算（草案）情况表</t>
  </si>
  <si>
    <t>表22</t>
  </si>
  <si>
    <t>佛山市级2020年地方一般公共预算收入（草案）情况表</t>
  </si>
  <si>
    <t>表23</t>
  </si>
  <si>
    <t>佛山市级2020年地方一般公共预算支出（草案）情况表</t>
  </si>
  <si>
    <t>表24</t>
  </si>
  <si>
    <t>佛山市级2020年地方一般公共预算支出（草案）情况表（功能科目）</t>
  </si>
  <si>
    <t>表25</t>
  </si>
  <si>
    <t>佛山市级2020年地方一般公共预算支出（草案）情况表
（政府预算支出经济科目）</t>
  </si>
  <si>
    <t>表26</t>
  </si>
  <si>
    <t>佛山市级2020年对各区地方一般公共预算转移性支出（草案）情况表</t>
  </si>
  <si>
    <t>表27</t>
  </si>
  <si>
    <t>佛山市级2020年财政预算（草案）“三公”经费情况表</t>
  </si>
  <si>
    <t>表28</t>
  </si>
  <si>
    <t>佛山市级2020年政府性基金预算收入（草案）情况表</t>
  </si>
  <si>
    <t>表29</t>
  </si>
  <si>
    <t>佛山市级2020年政府性基金预算支出（草案）情况表</t>
  </si>
  <si>
    <t>表30</t>
  </si>
  <si>
    <t>佛山市级2020年政府性基金预算支出（草案）情况表（功能科目）</t>
  </si>
  <si>
    <t>表31</t>
  </si>
  <si>
    <t>佛山市级2020年对各区政府性基金预算转移性支出（草案）情况表</t>
  </si>
  <si>
    <t>表32</t>
  </si>
  <si>
    <t>佛山市级2020年国有资本经营收支预算（草案）情况表</t>
  </si>
  <si>
    <t>表33</t>
  </si>
  <si>
    <t>佛山市级2020年国有资本经营预算支出（草案）情况表（功能科目）</t>
  </si>
  <si>
    <t>表34</t>
  </si>
  <si>
    <t>佛山市级2020年财政专户（学校收费）收支预算（草案）情况表</t>
  </si>
  <si>
    <t>表35</t>
  </si>
  <si>
    <t>佛山市级2020年财政预算（草案）主要专项支出情况表</t>
  </si>
  <si>
    <t>表36</t>
  </si>
  <si>
    <t>佛山市级2020年扶贫和对外援助项目（草案）情况表</t>
  </si>
  <si>
    <t>表37</t>
  </si>
  <si>
    <t>佛山市级2020年疫情防控及支持企业复工复产项目（草案）情况表</t>
  </si>
  <si>
    <t>表38</t>
  </si>
  <si>
    <t>2019年佛山市社会保险基金预算执行情况表</t>
  </si>
  <si>
    <t>表39</t>
  </si>
  <si>
    <t>2020年佛山市社会保险基金收入（草案）预算表</t>
  </si>
  <si>
    <t>表40</t>
  </si>
  <si>
    <t>2020年佛山市社会保险基金支出（草案）预算表</t>
  </si>
  <si>
    <t>表41</t>
  </si>
  <si>
    <t>2020年佛山市社会保险基金结余（草案）预算表</t>
  </si>
  <si>
    <t>表42</t>
  </si>
  <si>
    <t>2020年佛山市社会保险基础资料表</t>
  </si>
  <si>
    <t>单位：万元</t>
  </si>
  <si>
    <t>收入科目</t>
  </si>
  <si>
    <t>2018年</t>
  </si>
  <si>
    <t>2019年年初各级人大通过预算数</t>
  </si>
  <si>
    <t>2019年收入情况</t>
  </si>
  <si>
    <t>备注</t>
  </si>
  <si>
    <t>快报数</t>
  </si>
  <si>
    <t>比2018年增（减）%</t>
  </si>
  <si>
    <t>为2019年年初各级人大通过预算数%</t>
  </si>
  <si>
    <t>合计</t>
  </si>
  <si>
    <t>未完成年初预算主要是落实上级各项减税减负政策所致。</t>
  </si>
  <si>
    <t>101  税收收入</t>
  </si>
  <si>
    <t>10101  增值税</t>
  </si>
  <si>
    <t>未完成年初预算主要是落实上级减税降费政策，增值税税率从16/10/6%下调至13/9/6%所致。</t>
  </si>
  <si>
    <t>10103  营业税</t>
  </si>
  <si>
    <t>10104  企业所得税</t>
  </si>
  <si>
    <t>增收主要是房地产等企业去年盈利情况较好，带动本年企业所得税汇算清缴收入增长所致。</t>
  </si>
  <si>
    <t>10106  个人所得税</t>
  </si>
  <si>
    <t>减收及未完成年初预算主要是实施个人所得税新政策，减轻居民税负所致。</t>
  </si>
  <si>
    <t>10107  资源税</t>
  </si>
  <si>
    <t>10109  城市维护建设税</t>
  </si>
  <si>
    <t>未完成年初预算主要是受增值税优惠政策影响，带征的收入减少所致。</t>
  </si>
  <si>
    <t>10110  房产税</t>
  </si>
  <si>
    <t>减收及未完成年初预算主要是政策性征收期调整以及实施小规模纳税人减税征收政策所致。</t>
  </si>
  <si>
    <t>10111  印花税</t>
  </si>
  <si>
    <t>10112  城镇土地使用税</t>
  </si>
  <si>
    <t>10113  土地增值税</t>
  </si>
  <si>
    <t>增收主要加大税收征管力度，集中开展土地增值税清算工作拉动清算收入增长所致。</t>
  </si>
  <si>
    <t>10114  车船税</t>
  </si>
  <si>
    <t>10118  耕地占用税</t>
  </si>
  <si>
    <t>减收及未完成年初预算主要是受房地产调控政策影响，相关土地开发减少所致。</t>
  </si>
  <si>
    <t>10119  契税</t>
  </si>
  <si>
    <t>增收是主要调整契税纳税期以及强化增量房交易契税管理所致。</t>
  </si>
  <si>
    <t>10120  烟叶税</t>
  </si>
  <si>
    <t>10121  环境保护税</t>
  </si>
  <si>
    <t>10199  其他税收收入</t>
  </si>
  <si>
    <t>103  非税收入</t>
  </si>
  <si>
    <t>10302  专项收入</t>
  </si>
  <si>
    <t>减收主要是落实上级各项减税降费政策所致。</t>
  </si>
  <si>
    <t>10304  行政性收费收入</t>
  </si>
  <si>
    <t>增收主要是个别区从今年起将公办幼儿园保育费纳入一般公共预算收入核算所致。</t>
  </si>
  <si>
    <t>10305  罚没收入</t>
  </si>
  <si>
    <t>10306  国有资本经营收入</t>
  </si>
  <si>
    <t>增收主要是本年国有资产处置一次性大额收入缴库所致。</t>
  </si>
  <si>
    <t>10307  国有资源（资产）有偿使用收入</t>
  </si>
  <si>
    <t>增收主要是加大政府存量资产盘活力度所致。</t>
  </si>
  <si>
    <t>10309  政府住房基金收入</t>
  </si>
  <si>
    <t>10308  捐赠收入</t>
  </si>
  <si>
    <t>10399  其他收入</t>
  </si>
  <si>
    <t>支出功能科目</t>
  </si>
  <si>
    <t>2019年支出情况</t>
  </si>
  <si>
    <t>201  一般公共服务支出</t>
  </si>
  <si>
    <t>增支主要是实施人才引进政策，支出集中在该科目反映所致。</t>
  </si>
  <si>
    <t>203  国防支出</t>
  </si>
  <si>
    <t>204  公共安全支出</t>
  </si>
  <si>
    <t>205  教育支出</t>
  </si>
  <si>
    <t>206  科学技术支出</t>
  </si>
  <si>
    <t>增支及超额完成年初预算主要是加大科技创新资金和科研平台建设投入所致。</t>
  </si>
  <si>
    <t>207  文化旅游体育与传媒支出</t>
  </si>
  <si>
    <t>增支及超额完成年初预算主要是加大公共文化体育宣传投入所致。</t>
  </si>
  <si>
    <t>208  社会保障和就业支出</t>
  </si>
  <si>
    <t>210  卫生健康支出</t>
  </si>
  <si>
    <t>增支及超额完成年初预算主要是加大公立医院建设投入所致。</t>
  </si>
  <si>
    <t>211  节能环保支出</t>
  </si>
  <si>
    <t>增支及超额完成年初预算主要是加大环境保护以及污染防治投入所致。</t>
  </si>
  <si>
    <t>212  城乡社区支出</t>
  </si>
  <si>
    <t>增支及超额完成年初预算主要是加大村级工业园改造提升和公交运营建设投入所致。</t>
  </si>
  <si>
    <t>213  农林水支出</t>
  </si>
  <si>
    <t>增支及超额完成年初预算主要是按国家政策要求，相关对外扶贫支出在该科目核算所致。</t>
  </si>
  <si>
    <t>214  交通运输支出</t>
  </si>
  <si>
    <t>未完成年初预算主要是按照科目核算要求，部分支出调整至城乡社区科目核算所致。</t>
  </si>
  <si>
    <t>215  资源勘探信息等支出</t>
  </si>
  <si>
    <t>未完成年初预算主要是按照科目核算要求，部分支出调整至科学技术科目核算所致。</t>
  </si>
  <si>
    <t>216  商业服务业等支出</t>
  </si>
  <si>
    <t>增支主要是加大招商引资力度，促进我市经济转型升级支出增长较快所致。</t>
  </si>
  <si>
    <t>217  金融支出</t>
  </si>
  <si>
    <t>219  援助其他地区支出</t>
  </si>
  <si>
    <t>增支主要是加大对口扶贫与援建投入所致。</t>
  </si>
  <si>
    <t>220  自然资源海洋气象等支出</t>
  </si>
  <si>
    <t>增支主要是由于机构改革，相关部门支出调整在该科目反映所致。</t>
  </si>
  <si>
    <t>221  住房保障支出</t>
  </si>
  <si>
    <t>222  粮油物资储备支出</t>
  </si>
  <si>
    <t>减支及未完成年初预算主要是受个别区粮油储备库工程建设进度影响，相关支出减少所致。</t>
  </si>
  <si>
    <t>224  灾害防治及应急管理支出</t>
  </si>
  <si>
    <t>增支及超额完成年初预算主要是加大安全生产监管投入所致。</t>
  </si>
  <si>
    <t>227  预备费</t>
  </si>
  <si>
    <t>229  其他支出</t>
  </si>
  <si>
    <t>232  债务付息支出</t>
  </si>
  <si>
    <t>233  债务发行费用支出</t>
  </si>
  <si>
    <t>为2019年年初市人大通过预算数%</t>
  </si>
  <si>
    <t>减收主要是国有土地使用权出让收入减少所致。</t>
  </si>
  <si>
    <t>1030115  港口建设费收入</t>
  </si>
  <si>
    <t>1030146  国有土地收益基金收入</t>
  </si>
  <si>
    <t>减收主要是国有土地使用权出让金收入减少，相应影响其计提的国有土地收益基金收入减少所致。</t>
  </si>
  <si>
    <t>1030147  农业土地开发资金收入</t>
  </si>
  <si>
    <t>1030148  国有土地使用权出让金收入</t>
  </si>
  <si>
    <t>减收主要是受房地产市场调控政策影响，土地交易量下降所致。</t>
  </si>
  <si>
    <t>1030155  彩票公益金收入</t>
  </si>
  <si>
    <t>1030156  城市基础设施配套费</t>
  </si>
  <si>
    <t>1030159  车辆通行费</t>
  </si>
  <si>
    <t>1030178  污水处理费收入</t>
  </si>
  <si>
    <t>增收主要是清理规范镇街污水处理费收入管理所致。</t>
  </si>
  <si>
    <t>1030199  其他政府性基金收入</t>
  </si>
  <si>
    <t>为2019年年初市人大通过预算%</t>
  </si>
  <si>
    <t>减支主要是国有土地使用权出让收入等政府性基金收入减少，相应减少安排支出所致。</t>
  </si>
  <si>
    <t>20707  国家电影事业发展专项资金安排的支出</t>
  </si>
  <si>
    <t>20710  国家电影事业发展专项资金及对应专项债务收入安排的支出</t>
  </si>
  <si>
    <t>20822  大中型水库移民后期扶持基金支出</t>
  </si>
  <si>
    <t>21208  国有土地使用权出让收入及对应专
项债务收入安排的支出</t>
  </si>
  <si>
    <t>减支主要是国有土地使用权出让收入减少，相应减少安排支出所致。支出项目主要有佛山市城市轨道交通建设、乡村振兴建设、医院建设、土地征收拆迁补偿和土地收储等。</t>
  </si>
  <si>
    <t>21210  国有土地收益基金及对应专项债务收入安排的支出</t>
  </si>
  <si>
    <t>减支主要是国有土地收益基金收入减少，相应减少安排支出所致。</t>
  </si>
  <si>
    <t>21211  农业土地开发资金安排的支出</t>
  </si>
  <si>
    <t>减支主要是计提的农业土地开发资金收入减少，相应减少安排支出所致。</t>
  </si>
  <si>
    <t>21213  城市基础设施配套费安排的支出</t>
  </si>
  <si>
    <t>21214  污水处理费安排的支出</t>
  </si>
  <si>
    <t>增支主要是污水处理费收入增加，相应增加安排支出所致。</t>
  </si>
  <si>
    <t xml:space="preserve">21215  土地储备专项债券收入安排的支出   </t>
  </si>
  <si>
    <t>增支主要是按上级政策要求，土地储备专项债券对应安排的支出单独在该科目核算所致。</t>
  </si>
  <si>
    <t>21216  棚户区改造专项债券收入安排的支出</t>
  </si>
  <si>
    <t>21366  大中型水库库区基金安排的支出</t>
  </si>
  <si>
    <t>21369  国家重大水利工程建设基金安排的支出</t>
  </si>
  <si>
    <t>21462  车辆通行费安
排的支出</t>
  </si>
  <si>
    <t>21463  港口建设费安
排的支出</t>
  </si>
  <si>
    <t>22904  其他政府性基金及对应专项债务收入安排的支出</t>
  </si>
  <si>
    <t>增支主要是我市新增了地方自行试点项目收益专项债券，按照上级要求，其对应安排的支出在该科目反映所致。</t>
  </si>
  <si>
    <t>22908  彩票发行销售机构业务费安排的支出</t>
  </si>
  <si>
    <t>22960  彩票公益金安
排的支出</t>
  </si>
  <si>
    <t>23204  地方政府专项债务付息支出</t>
  </si>
  <si>
    <t>23304  地方政府专项债务发行费用支出</t>
  </si>
  <si>
    <t>收          入</t>
  </si>
  <si>
    <t>支          出</t>
  </si>
  <si>
    <r>
      <rPr>
        <sz val="10"/>
        <rFont val="宋体"/>
        <charset val="134"/>
      </rPr>
      <t xml:space="preserve">1030601  </t>
    </r>
    <r>
      <rPr>
        <sz val="10"/>
        <rFont val="宋体"/>
        <charset val="134"/>
      </rPr>
      <t>利润收入</t>
    </r>
  </si>
  <si>
    <r>
      <rPr>
        <sz val="10"/>
        <rFont val="宋体"/>
        <charset val="134"/>
      </rPr>
      <t>2</t>
    </r>
    <r>
      <rPr>
        <sz val="10"/>
        <rFont val="宋体"/>
        <charset val="134"/>
      </rPr>
      <t xml:space="preserve">2301  </t>
    </r>
    <r>
      <rPr>
        <sz val="10"/>
        <rFont val="宋体"/>
        <charset val="134"/>
      </rPr>
      <t>解决历史遗留问题及改革成本支出</t>
    </r>
  </si>
  <si>
    <r>
      <rPr>
        <sz val="10"/>
        <rFont val="宋体"/>
        <charset val="134"/>
      </rPr>
      <t>1</t>
    </r>
    <r>
      <rPr>
        <sz val="10"/>
        <rFont val="宋体"/>
        <charset val="134"/>
      </rPr>
      <t xml:space="preserve">030602  </t>
    </r>
    <r>
      <rPr>
        <sz val="10"/>
        <rFont val="宋体"/>
        <charset val="134"/>
      </rPr>
      <t>股利、股息收入</t>
    </r>
  </si>
  <si>
    <r>
      <rPr>
        <sz val="10"/>
        <rFont val="宋体"/>
        <charset val="134"/>
      </rPr>
      <t>2</t>
    </r>
    <r>
      <rPr>
        <sz val="10"/>
        <rFont val="宋体"/>
        <charset val="134"/>
      </rPr>
      <t xml:space="preserve">2302  </t>
    </r>
    <r>
      <rPr>
        <sz val="10"/>
        <rFont val="宋体"/>
        <charset val="134"/>
      </rPr>
      <t>国有企业资本金注入</t>
    </r>
  </si>
  <si>
    <r>
      <rPr>
        <sz val="10"/>
        <rFont val="宋体"/>
        <charset val="134"/>
      </rPr>
      <t>1</t>
    </r>
    <r>
      <rPr>
        <sz val="10"/>
        <rFont val="宋体"/>
        <charset val="134"/>
      </rPr>
      <t xml:space="preserve">030603  </t>
    </r>
    <r>
      <rPr>
        <sz val="10"/>
        <rFont val="宋体"/>
        <charset val="134"/>
      </rPr>
      <t>产权转让收入</t>
    </r>
  </si>
  <si>
    <r>
      <rPr>
        <sz val="10"/>
        <rFont val="宋体"/>
        <charset val="134"/>
      </rPr>
      <t>2</t>
    </r>
    <r>
      <rPr>
        <sz val="10"/>
        <rFont val="宋体"/>
        <charset val="134"/>
      </rPr>
      <t xml:space="preserve">2303  </t>
    </r>
    <r>
      <rPr>
        <sz val="10"/>
        <rFont val="宋体"/>
        <charset val="134"/>
      </rPr>
      <t>国有企业政策性补贴</t>
    </r>
  </si>
  <si>
    <r>
      <rPr>
        <sz val="10"/>
        <rFont val="宋体"/>
        <charset val="134"/>
      </rPr>
      <t>1</t>
    </r>
    <r>
      <rPr>
        <sz val="10"/>
        <rFont val="宋体"/>
        <charset val="134"/>
      </rPr>
      <t xml:space="preserve">030604  </t>
    </r>
    <r>
      <rPr>
        <sz val="10"/>
        <rFont val="宋体"/>
        <charset val="134"/>
      </rPr>
      <t>清算收入</t>
    </r>
  </si>
  <si>
    <r>
      <rPr>
        <sz val="10"/>
        <rFont val="宋体"/>
        <charset val="134"/>
      </rPr>
      <t>2</t>
    </r>
    <r>
      <rPr>
        <sz val="10"/>
        <rFont val="宋体"/>
        <charset val="134"/>
      </rPr>
      <t xml:space="preserve">2304  </t>
    </r>
    <r>
      <rPr>
        <sz val="10"/>
        <rFont val="宋体"/>
        <charset val="134"/>
      </rPr>
      <t>金融国有资本经营预算支出</t>
    </r>
  </si>
  <si>
    <r>
      <rPr>
        <sz val="10"/>
        <rFont val="宋体"/>
        <charset val="134"/>
      </rPr>
      <t>1</t>
    </r>
    <r>
      <rPr>
        <sz val="10"/>
        <rFont val="宋体"/>
        <charset val="134"/>
      </rPr>
      <t xml:space="preserve">030698  </t>
    </r>
    <r>
      <rPr>
        <sz val="10"/>
        <rFont val="宋体"/>
        <charset val="134"/>
      </rPr>
      <t>其他国有资本经营预算收入</t>
    </r>
  </si>
  <si>
    <t>22399  其他国有资本经营预算支出</t>
  </si>
  <si>
    <t>本年收入合计</t>
  </si>
  <si>
    <t>本年支出合计</t>
  </si>
  <si>
    <t>上年结余</t>
  </si>
  <si>
    <r>
      <rPr>
        <sz val="10"/>
        <rFont val="宋体"/>
        <charset val="134"/>
      </rPr>
      <t>2</t>
    </r>
    <r>
      <rPr>
        <sz val="10"/>
        <rFont val="宋体"/>
        <charset val="134"/>
      </rPr>
      <t>30  转移性支出</t>
    </r>
  </si>
  <si>
    <t>23008  调出资金</t>
  </si>
  <si>
    <t>2300803  国有资本经营预算调出资金</t>
  </si>
  <si>
    <t>收入总计</t>
  </si>
  <si>
    <t>支出合计</t>
  </si>
  <si>
    <t>结余</t>
  </si>
  <si>
    <t>项目</t>
  </si>
  <si>
    <t>金额</t>
  </si>
  <si>
    <t>一、2018年末地方政府一般债务余额</t>
  </si>
  <si>
    <t>二、2019年末地方政府一般债务余额限额</t>
  </si>
  <si>
    <t>三、2019年地方政府一般债务发行额</t>
  </si>
  <si>
    <t>四、2019年地方政府一般债务还本额</t>
  </si>
  <si>
    <t>五、2019年末地方政府一般债务余额</t>
  </si>
  <si>
    <t>一、2018年末地方政府专项债务余额</t>
  </si>
  <si>
    <t>二、2019年末地方政府专项债务余额限额</t>
  </si>
  <si>
    <t>三、2019年地方政府专项债务发行额</t>
  </si>
  <si>
    <t>四、2019年地方政府专项债务还本额</t>
  </si>
  <si>
    <t>五、2019年末地方政府专项债务余额</t>
  </si>
  <si>
    <t>区域</t>
  </si>
  <si>
    <t>2019年政府债务限额</t>
  </si>
  <si>
    <t>2019年政府债务余额</t>
  </si>
  <si>
    <t>小计</t>
  </si>
  <si>
    <t>一般债务</t>
  </si>
  <si>
    <t>专项债务</t>
  </si>
  <si>
    <t>佛山市</t>
  </si>
  <si>
    <t>市本级</t>
  </si>
  <si>
    <t>禅城区</t>
  </si>
  <si>
    <t>南海区</t>
  </si>
  <si>
    <t>顺德区</t>
  </si>
  <si>
    <t>高明区</t>
  </si>
  <si>
    <t>三水区</t>
  </si>
  <si>
    <t>2019年年初市人大通过预算数</t>
  </si>
  <si>
    <t>一、</t>
  </si>
  <si>
    <t>税收收入</t>
  </si>
  <si>
    <t>增收主要是2019年我市加大了市级财政统筹力度，市级提高了在各区税收收入中的分成比例所致。</t>
  </si>
  <si>
    <t>二、</t>
  </si>
  <si>
    <t>非税收入</t>
  </si>
  <si>
    <t>功能科目</t>
  </si>
  <si>
    <t>增支主要是2019年我市加大了市级财政统筹力度，全市公交运营支出、扶贫和对外援助支出及重大科研平台建设支出等统一在市级反映所致。</t>
  </si>
  <si>
    <t>增支主要是加大高水平理工科大学建设投入所致。</t>
  </si>
  <si>
    <t>增支及超额完成年初预算主要2019年我市加大了市级财政统筹力度，全市重大科研平台建设支出统一在市级反映所致。</t>
  </si>
  <si>
    <t>增支及超额完成年初预算主要是举办功夫电影周以及国际篮联篮球世界杯，加大文化体育投入所致。</t>
  </si>
  <si>
    <t>减支主要是按上级文件精神，收回市级机关养老保险启动资金冲减本年支出数所致。</t>
  </si>
  <si>
    <t>减支主要是由于机构改革，相关部门支出调整到一般公共服务科目核算所致。</t>
  </si>
  <si>
    <t>增支及超额完成年初预算主要是上级补助较去年增加所致。</t>
  </si>
  <si>
    <t>增支主要2019年我市加大了市级财政统筹力度，全市公交运营支出统一在市级反映所致。</t>
  </si>
  <si>
    <t>增支及超额完成年初预算主要是按国家政策要求，部分对外扶贫支出在该科目核算所致。</t>
  </si>
  <si>
    <t>增支主要是加大路桥建设等投入所致。</t>
  </si>
  <si>
    <t>未完成年初预算主要是部分市级专项支出预算在执行中转列补助区支出不在市级反映所致。若加上市级专项支出预算在执行中转列补助区部分，则能完成年初预算。</t>
  </si>
  <si>
    <t>减支主要是省清算收回部分2018年上级补助资金所致。未完成年初预算主要是部分市级专项支出预算在执行中转列补助区支出不在市级反映所致。若加上市级专项支出预算在执行中转列补助区部分，则能完成年初预算。</t>
  </si>
  <si>
    <t>增支主要2019年我市加大了市级财政统筹力度，全市对口扶贫与援建支出统一在市级反映所致。</t>
  </si>
  <si>
    <t>增支超额完成年初预算主要是加大住房保障投入所致。</t>
  </si>
  <si>
    <t>减支及未完成年初预算主要收回佛山市粮食储备库建设结余资金冲减本年支出所致。</t>
  </si>
  <si>
    <t>增收及超额完成年初预算主要是市级土地交易量上升国土出让收入增长所致。</t>
  </si>
  <si>
    <t>增收主要是市级土地交易量上升所致。</t>
  </si>
  <si>
    <t>增支主要是2019年我市加大了市级财政统筹力度，全市重大建设项目支出统一在市级反映所致。</t>
  </si>
  <si>
    <t>增支主要是2019年我市加大了市级财政统筹力度，全市重大轨道交通建设项目等支出统一在市级反映所致。</t>
  </si>
  <si>
    <t>增支主要是上级补助较去年增加所致。</t>
  </si>
  <si>
    <t>减支主要是去年集中拨付佛山市养老护理院建设经费增大基数所致。</t>
  </si>
  <si>
    <t>收入情况</t>
  </si>
  <si>
    <t>支出情况</t>
  </si>
  <si>
    <t>2019年快报数</t>
  </si>
  <si>
    <t>2020年收入预算</t>
  </si>
  <si>
    <t>预算数</t>
  </si>
  <si>
    <t>比2019年年初预算数增（减）额</t>
  </si>
  <si>
    <t>比2019年年初预算数增（减）%</t>
  </si>
  <si>
    <t>比2019年快报数增（减）额</t>
  </si>
  <si>
    <t>比2019年快报数增（减）%</t>
  </si>
  <si>
    <t>2020年受新冠肺炎疫情影响，全市一般公共预算收入预计与上年持平。</t>
  </si>
  <si>
    <t>减收主要是2020年受新冠肺炎疫情影响以及国家减税降费政策影响所致。</t>
  </si>
  <si>
    <t>增收主要是2020年加大了房地产行业相关税收的征管力度所致。</t>
  </si>
  <si>
    <t>增收主要是2020年一环快速化实现通车后预计相应罚没收入增加。</t>
  </si>
  <si>
    <t>增收主要是2020年一环快速化实现通车后预计经营性高速公路收费收入增长较快所致。</t>
  </si>
  <si>
    <t>2020年支出预算</t>
  </si>
  <si>
    <t>增支主要是加大对民营企业发展扶持投入所致。</t>
  </si>
  <si>
    <t>增支主要是2020年加大对商业服务业发展扶持力度所致。</t>
  </si>
  <si>
    <t>增支较大主要是加大对口扶贫力度所致。</t>
  </si>
  <si>
    <t>增支主要是加大对地方粮油物资等储备补贴投入所致。</t>
  </si>
  <si>
    <t>231  债务还本支出</t>
  </si>
  <si>
    <t>增支主要是2020年为政府债券还本付息高峰期所致。</t>
  </si>
  <si>
    <t>增收主要是预计全市土地交易市场回暖、土地交易量上升所致。</t>
  </si>
  <si>
    <t>21208  国有土地使用权出让收入安排的支出</t>
  </si>
  <si>
    <t>减支主要是2020年国土收入调出一般公共预算收入金额较大，相应支出不在本科目核算所致。</t>
  </si>
  <si>
    <t>21210  国有土地收益基金安排的支出</t>
  </si>
  <si>
    <t>减支主要是2019年上级下达了其他地方自行试点项目收益专项债券而2020年预计没有。</t>
  </si>
  <si>
    <t>项        目</t>
  </si>
  <si>
    <t>223  国有资本经营预算支出</t>
  </si>
  <si>
    <t>1030601  利润收入</t>
  </si>
  <si>
    <t>22301  解决历史遗留问题及改革成本支出</t>
  </si>
  <si>
    <t>103060198  其他国有资本经营预算企业利润收入</t>
  </si>
  <si>
    <t>2230103  国有企业办职教幼教补助支出</t>
  </si>
  <si>
    <t>1030602  股利、股息收入</t>
  </si>
  <si>
    <t>2230106  国有企业棚户区改造支出</t>
  </si>
  <si>
    <t>103060203  国有参股公司股利、股息收入</t>
  </si>
  <si>
    <t>2230199  其他解决历史遗留问题及改革成本支出</t>
  </si>
  <si>
    <t>103060298  其他国有资本经营预算企业股利、股息收入</t>
  </si>
  <si>
    <t>22302  国有企业资本金注入</t>
  </si>
  <si>
    <t>1030604  清算收入</t>
  </si>
  <si>
    <t>2230299  其他国有企业资本金注入</t>
  </si>
  <si>
    <t>103060498  其他国有资本经营预算企业清算收入</t>
  </si>
  <si>
    <t>22303  国有企业政策性补贴</t>
  </si>
  <si>
    <t>1030698  其他国有资本经营预算收入</t>
  </si>
  <si>
    <t>2230301  国有企业政策性补贴</t>
  </si>
  <si>
    <t>2239901  其他国有资本经营预算支出</t>
  </si>
  <si>
    <t>230  转移性支出</t>
  </si>
  <si>
    <t>收入合计</t>
  </si>
  <si>
    <t>本年结余</t>
  </si>
  <si>
    <t>一、市本级</t>
  </si>
  <si>
    <t xml:space="preserve">  1.佛山市妇女儿童医院项目</t>
  </si>
  <si>
    <t xml:space="preserve">  2.佛山市第二人民医院新院区项目</t>
  </si>
  <si>
    <t xml:space="preserve">  3.佛山市第三人民医院心理卫生大楼建设项目</t>
  </si>
  <si>
    <t xml:space="preserve">  4.佛山市第四人民医院公共卫生与应急传染病大楼项目</t>
  </si>
  <si>
    <t>二、禅城区</t>
  </si>
  <si>
    <t>三、南海区</t>
  </si>
  <si>
    <t>四、顺德区</t>
  </si>
  <si>
    <t>五、高明区</t>
  </si>
  <si>
    <t>六、三水区</t>
  </si>
  <si>
    <t>佛山市第四人民医院扩建工程（临时）项目</t>
  </si>
  <si>
    <t>佛山市第一人民医院新冠肺炎疫情防控建设项目</t>
  </si>
  <si>
    <t>备注：抗击新冠肺炎疫情项目申请中央转贷新开发银行贷款。</t>
  </si>
  <si>
    <t>一、2020年还本预算数</t>
  </si>
  <si>
    <t>（一）一般债券</t>
  </si>
  <si>
    <t>（二）专项债券</t>
  </si>
  <si>
    <t>二、2020年付息预算数</t>
  </si>
  <si>
    <t>2019年年初人大通过预算数</t>
  </si>
  <si>
    <t>减支主要是从2020年起监狱系统上划后支出不在本科目核算所致。</t>
  </si>
  <si>
    <t>增支主要是加大佛山高水平理工大学建设和高等教育人才等投入所致。</t>
  </si>
  <si>
    <t>增支主要是加大对科技创新以及产业扶持投入所致。</t>
  </si>
  <si>
    <t>增支主要是受到新冠肺炎疫情影响，加大对卫生健康投入所致。</t>
  </si>
  <si>
    <t>增支主要是加大环境保护以及污染防治投入所致。</t>
  </si>
  <si>
    <t>增支主要是加大对公交运营的投入所致。</t>
  </si>
  <si>
    <t>增支主要是加大对高品质森林城市投入及乡村振兴的投入等所致。</t>
  </si>
  <si>
    <t>增支主要是加大对道路交通建设投入等所致。</t>
  </si>
  <si>
    <t>增支主要是加大对商业服务业发展扶持力度所致。</t>
  </si>
  <si>
    <t>增支主要是加大对普惠金融投入所致。</t>
  </si>
  <si>
    <t>增支主要是加大对外扶贫投入所致。</t>
  </si>
  <si>
    <t>增支主要是加大对气象预报投入所致。</t>
  </si>
  <si>
    <t>增支主要是加大对保障性住房建设投入所致。</t>
  </si>
  <si>
    <t>增支主要是加大应急管理以及消防建设投入所致。</t>
  </si>
  <si>
    <t>功能科目编码</t>
  </si>
  <si>
    <t>功能科目名称</t>
  </si>
  <si>
    <t xml:space="preserve">  </t>
  </si>
  <si>
    <t>201</t>
  </si>
  <si>
    <t xml:space="preserve">  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</si>
  <si>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</si>
  <si>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</si>
  <si>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</si>
  <si>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</si>
  <si>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</si>
  <si>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</si>
  <si>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</si>
  <si>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</si>
  <si>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</si>
  <si>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</si>
  <si>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</si>
  <si>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</si>
  <si>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</si>
  <si>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</si>
  <si>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</si>
  <si>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</si>
  <si>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</si>
  <si>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</si>
  <si>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20102</t>
  </si>
  <si>
    <t xml:space="preserve">    政协事务</t>
  </si>
  <si>
    <t>2010201</t>
  </si>
  <si>
    <t>2010202</t>
  </si>
  <si>
    <t>2010204</t>
  </si>
  <si>
    <t xml:space="preserve">      政协会议</t>
  </si>
  <si>
    <t>2010205</t>
  </si>
  <si>
    <t xml:space="preserve">      委员视察</t>
  </si>
  <si>
    <t>2010206</t>
  </si>
  <si>
    <t xml:space="preserve">      参政议政</t>
  </si>
  <si>
    <t>2010299</t>
  </si>
  <si>
    <t xml:space="preserve">      其他政协事务支出</t>
  </si>
  <si>
    <t>20103</t>
  </si>
  <si>
    <t xml:space="preserve">    政府办公厅（室）及相关机构事务</t>
  </si>
  <si>
    <t>2010301</t>
  </si>
  <si>
    <t>2010302</t>
  </si>
  <si>
    <t>2010303</t>
  </si>
  <si>
    <t>2010308</t>
  </si>
  <si>
    <t xml:space="preserve">      信访事务</t>
  </si>
  <si>
    <t>2010399</t>
  </si>
  <si>
    <t xml:space="preserve">      其他政府办公厅（室）及相关机构事务支出</t>
  </si>
  <si>
    <t>20104</t>
  </si>
  <si>
    <t xml:space="preserve">    发展与改革事务</t>
  </si>
  <si>
    <t>2010401</t>
  </si>
  <si>
    <t>2010402</t>
  </si>
  <si>
    <t>2010408</t>
  </si>
  <si>
    <t xml:space="preserve">      物价管理</t>
  </si>
  <si>
    <t>2010499</t>
  </si>
  <si>
    <t xml:space="preserve">      其他发展与改革事务支出</t>
  </si>
  <si>
    <t>20105</t>
  </si>
  <si>
    <t xml:space="preserve">    统计信息事务</t>
  </si>
  <si>
    <t>2010501</t>
  </si>
  <si>
    <t>2010502</t>
  </si>
  <si>
    <t>2010504</t>
  </si>
  <si>
    <t xml:space="preserve">      信息事务</t>
  </si>
  <si>
    <t>2010507</t>
  </si>
  <si>
    <t xml:space="preserve">      专项普查活动</t>
  </si>
  <si>
    <t>2010508</t>
  </si>
  <si>
    <t xml:space="preserve">      统计抽样调查</t>
  </si>
  <si>
    <t>2010599</t>
  </si>
  <si>
    <t xml:space="preserve">      其他统计信息事务支出</t>
  </si>
  <si>
    <t>20106</t>
  </si>
  <si>
    <t xml:space="preserve">    财政事务</t>
  </si>
  <si>
    <t>2010601</t>
  </si>
  <si>
    <t>2010607</t>
  </si>
  <si>
    <t xml:space="preserve">      信息化建设</t>
  </si>
  <si>
    <t>2010608</t>
  </si>
  <si>
    <t xml:space="preserve">      财政委托业务支出</t>
  </si>
  <si>
    <t>2010699</t>
  </si>
  <si>
    <t xml:space="preserve">      其他财政事务支出</t>
  </si>
  <si>
    <t>20107</t>
  </si>
  <si>
    <t xml:space="preserve">    税收事务</t>
  </si>
  <si>
    <t>2010701</t>
  </si>
  <si>
    <t>2010702</t>
  </si>
  <si>
    <t>20108</t>
  </si>
  <si>
    <t xml:space="preserve">    审计事务</t>
  </si>
  <si>
    <t>2010801</t>
  </si>
  <si>
    <t>2010804</t>
  </si>
  <si>
    <t xml:space="preserve">      审计业务</t>
  </si>
  <si>
    <t>2010806</t>
  </si>
  <si>
    <t>20109</t>
  </si>
  <si>
    <t xml:space="preserve">    海关事务</t>
  </si>
  <si>
    <t>2010902</t>
  </si>
  <si>
    <t>20110</t>
  </si>
  <si>
    <t xml:space="preserve">    人力资源事务</t>
  </si>
  <si>
    <t>2011001</t>
  </si>
  <si>
    <t>2011099</t>
  </si>
  <si>
    <t xml:space="preserve">      其他人力资源事务支出</t>
  </si>
  <si>
    <t>20111</t>
  </si>
  <si>
    <t xml:space="preserve">    纪检监察事务</t>
  </si>
  <si>
    <t>2011101</t>
  </si>
  <si>
    <t>2011102</t>
  </si>
  <si>
    <t>2011103</t>
  </si>
  <si>
    <t>20113</t>
  </si>
  <si>
    <t xml:space="preserve">    商贸事务</t>
  </si>
  <si>
    <t>2011301</t>
  </si>
  <si>
    <t>2011302</t>
  </si>
  <si>
    <t>2011308</t>
  </si>
  <si>
    <t xml:space="preserve">      招商引资</t>
  </si>
  <si>
    <t>2011399</t>
  </si>
  <si>
    <t xml:space="preserve">      其他商贸事务支出</t>
  </si>
  <si>
    <t>20114</t>
  </si>
  <si>
    <t xml:space="preserve">    知识产权事务</t>
  </si>
  <si>
    <t>2011409</t>
  </si>
  <si>
    <t xml:space="preserve">      知识产权宏观管理</t>
  </si>
  <si>
    <t>2011450</t>
  </si>
  <si>
    <t xml:space="preserve">      事业运行</t>
  </si>
  <si>
    <t>2011499</t>
  </si>
  <si>
    <t xml:space="preserve">      其他知识产权事务支出</t>
  </si>
  <si>
    <t>20123</t>
  </si>
  <si>
    <t xml:space="preserve">    民族事务</t>
  </si>
  <si>
    <t>2012304</t>
  </si>
  <si>
    <t xml:space="preserve">      民族工作专项</t>
  </si>
  <si>
    <t>20125</t>
  </si>
  <si>
    <t xml:space="preserve">    港澳台事务</t>
  </si>
  <si>
    <t>2012501</t>
  </si>
  <si>
    <t>2012504</t>
  </si>
  <si>
    <t xml:space="preserve">      港澳事务</t>
  </si>
  <si>
    <t>2012505</t>
  </si>
  <si>
    <t xml:space="preserve">      台湾事务</t>
  </si>
  <si>
    <t>2012599</t>
  </si>
  <si>
    <t xml:space="preserve">      其他港澳台事务支出</t>
  </si>
  <si>
    <t>20126</t>
  </si>
  <si>
    <t xml:space="preserve">    档案事务</t>
  </si>
  <si>
    <t>2012601</t>
  </si>
  <si>
    <t>2012602</t>
  </si>
  <si>
    <t>20128</t>
  </si>
  <si>
    <t xml:space="preserve">    民主党派及工商联事务</t>
  </si>
  <si>
    <t>2012801</t>
  </si>
  <si>
    <t>2012802</t>
  </si>
  <si>
    <t>20129</t>
  </si>
  <si>
    <t xml:space="preserve">    群众团体事务</t>
  </si>
  <si>
    <t>2012901</t>
  </si>
  <si>
    <t>2012902</t>
  </si>
  <si>
    <t>2012999</t>
  </si>
  <si>
    <t xml:space="preserve">      其他群众团体事务支出</t>
  </si>
  <si>
    <t>20131</t>
  </si>
  <si>
    <t xml:space="preserve">    党委办公厅（室）及相关机构事务</t>
  </si>
  <si>
    <t>2013101</t>
  </si>
  <si>
    <t>2013102</t>
  </si>
  <si>
    <t>2013103</t>
  </si>
  <si>
    <t>2013105</t>
  </si>
  <si>
    <t xml:space="preserve">      专项业务</t>
  </si>
  <si>
    <t>2013199</t>
  </si>
  <si>
    <t xml:space="preserve">      其他党委办公厅（室）及相关机构事务支出</t>
  </si>
  <si>
    <t>20132</t>
  </si>
  <si>
    <t xml:space="preserve">    组织事务</t>
  </si>
  <si>
    <t>2013201</t>
  </si>
  <si>
    <t>2013203</t>
  </si>
  <si>
    <t>2013299</t>
  </si>
  <si>
    <t xml:space="preserve">      其他组织事务支出</t>
  </si>
  <si>
    <t>20133</t>
  </si>
  <si>
    <t xml:space="preserve">    宣传事务</t>
  </si>
  <si>
    <t>2013301</t>
  </si>
  <si>
    <t>2013399</t>
  </si>
  <si>
    <t xml:space="preserve">      其他宣传事务支出</t>
  </si>
  <si>
    <t>20134</t>
  </si>
  <si>
    <t xml:space="preserve">    统战事务</t>
  </si>
  <si>
    <t>2013401</t>
  </si>
  <si>
    <t>2013402</t>
  </si>
  <si>
    <t>2013404</t>
  </si>
  <si>
    <t xml:space="preserve">      宗教事务</t>
  </si>
  <si>
    <t>2013405</t>
  </si>
  <si>
    <t xml:space="preserve">      华侨事务</t>
  </si>
  <si>
    <t>2013499</t>
  </si>
  <si>
    <t xml:space="preserve">      其他统战事务支出</t>
  </si>
  <si>
    <t>20135</t>
  </si>
  <si>
    <t xml:space="preserve">    对外联络事务</t>
  </si>
  <si>
    <t>2013502</t>
  </si>
  <si>
    <t>2013550</t>
  </si>
  <si>
    <t>20136</t>
  </si>
  <si>
    <t xml:space="preserve">    其他共产党事务支出</t>
  </si>
  <si>
    <t>2013602</t>
  </si>
  <si>
    <t>2013699</t>
  </si>
  <si>
    <t xml:space="preserve">      其他共产党事务支出</t>
  </si>
  <si>
    <t>20137</t>
  </si>
  <si>
    <t xml:space="preserve">    网信事务</t>
  </si>
  <si>
    <t>2013701</t>
  </si>
  <si>
    <t>2013704</t>
  </si>
  <si>
    <t xml:space="preserve">      信息安全事务</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</si>
  <si>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</si>
  <si>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</si>
  <si>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</si>
  <si>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</si>
  <si>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</si>
  <si>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</si>
  <si>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</si>
  <si>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</si>
  <si>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</si>
  <si>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</si>
  <si>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</si>
  <si>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</si>
  <si>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</si>
  <si>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</si>
  <si>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</si>
  <si>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</si>
  <si>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</si>
  <si>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</si>
  <si>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</si>
  <si>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</si>
  <si>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</si>
  <si>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</si>
  <si>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</si>
  <si>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</si>
  <si>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</si>
  <si>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</si>
  <si>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</si>
  <si>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2019999</t>
  </si>
  <si>
    <t xml:space="preserve">      其他一般公共服务支出</t>
  </si>
  <si>
    <t>203</t>
  </si>
  <si>
    <t xml:space="preserve">  国防支出</t>
  </si>
  <si>
    <t>204</t>
  </si>
  <si>
    <t xml:space="preserve">  公共安全支出</t>
  </si>
  <si>
    <t>20401</t>
  </si>
  <si>
    <t xml:space="preserve">    武装警察部队</t>
  </si>
  <si>
    <t>20402</t>
  </si>
  <si>
    <t xml:space="preserve">    公安</t>
  </si>
  <si>
    <t>20403</t>
  </si>
  <si>
    <t xml:space="preserve">    国家安全</t>
  </si>
  <si>
    <t>20404</t>
  </si>
  <si>
    <t xml:space="preserve">    检察</t>
  </si>
  <si>
    <t>20405</t>
  </si>
  <si>
    <t xml:space="preserve">    法院</t>
  </si>
  <si>
    <t>20406</t>
  </si>
  <si>
    <t xml:space="preserve">    司法</t>
  </si>
  <si>
    <t>20408</t>
  </si>
  <si>
    <t xml:space="preserve">    强制隔离戒毒</t>
  </si>
  <si>
    <t>20499</t>
  </si>
  <si>
    <t xml:space="preserve">    其他公共安全支出</t>
  </si>
  <si>
    <t>205</t>
  </si>
  <si>
    <t xml:space="preserve">  教育支出</t>
  </si>
  <si>
    <t>20501</t>
  </si>
  <si>
    <t xml:space="preserve">    教育管理事务</t>
  </si>
  <si>
    <t>2050101</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</si>
  <si>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</si>
  <si>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</si>
  <si>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</si>
  <si>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</si>
  <si>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</si>
  <si>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</si>
  <si>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</si>
  <si>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</si>
  <si>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</si>
  <si>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</si>
  <si>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</si>
  <si>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</si>
  <si>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</si>
  <si>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</si>
  <si>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</si>
  <si>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</si>
  <si>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</si>
  <si>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</si>
  <si>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2050302</t>
  </si>
  <si>
    <t xml:space="preserve">      中等职业教育</t>
  </si>
  <si>
    <t>2050303</t>
  </si>
  <si>
    <t xml:space="preserve">      技校教育</t>
  </si>
  <si>
    <t>2050305</t>
  </si>
  <si>
    <t xml:space="preserve">      高等职业教育</t>
  </si>
  <si>
    <t>2050399</t>
  </si>
  <si>
    <t xml:space="preserve">      其他职业教育支出</t>
  </si>
  <si>
    <t>20505</t>
  </si>
  <si>
    <t xml:space="preserve">    广播电视教育</t>
  </si>
  <si>
    <t>2050501</t>
  </si>
  <si>
    <t xml:space="preserve">      广播电视学校</t>
  </si>
  <si>
    <t>20507</t>
  </si>
  <si>
    <t xml:space="preserve">    特殊教育</t>
  </si>
  <si>
    <t>2050701</t>
  </si>
  <si>
    <t xml:space="preserve">      特殊学校教育</t>
  </si>
  <si>
    <t>20508</t>
  </si>
  <si>
    <t xml:space="preserve">    进修及培训</t>
  </si>
  <si>
    <t>2050801</t>
  </si>
  <si>
    <t xml:space="preserve">      教师进修</t>
  </si>
  <si>
    <t>2050802</t>
  </si>
  <si>
    <t xml:space="preserve">      干部教育</t>
  </si>
  <si>
    <t>20509</t>
  </si>
  <si>
    <t xml:space="preserve">    教育费附加安排的支出</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</si>
  <si>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</si>
  <si>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</si>
  <si>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</si>
  <si>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</si>
  <si>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</si>
  <si>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</si>
  <si>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</si>
  <si>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</si>
  <si>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</si>
  <si>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</si>
  <si>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</si>
  <si>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</si>
  <si>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2060199</t>
  </si>
  <si>
    <t xml:space="preserve">      其他科学技术管理事务支出</t>
  </si>
  <si>
    <t>20602</t>
  </si>
  <si>
    <t xml:space="preserve">    基础研究</t>
  </si>
  <si>
    <t>2060206</t>
  </si>
  <si>
    <t xml:space="preserve">      专项基础科研</t>
  </si>
  <si>
    <t>2060299</t>
  </si>
  <si>
    <t xml:space="preserve">      其他基础研究支出</t>
  </si>
  <si>
    <t>20603</t>
  </si>
  <si>
    <t xml:space="preserve">    应用研究</t>
  </si>
  <si>
    <t>2060303</t>
  </si>
  <si>
    <t xml:space="preserve">      高技术研究</t>
  </si>
  <si>
    <t>2060399</t>
  </si>
  <si>
    <t xml:space="preserve">      其他应用研究支出</t>
  </si>
  <si>
    <t>20604</t>
  </si>
  <si>
    <t xml:space="preserve">    技术研究与开发</t>
  </si>
  <si>
    <t>2060404</t>
  </si>
  <si>
    <t xml:space="preserve">      科技成果转化与扩散</t>
  </si>
  <si>
    <t>2060499</t>
  </si>
  <si>
    <t xml:space="preserve">      其他技术研究与开发支出</t>
  </si>
  <si>
    <t>20605</t>
  </si>
  <si>
    <t xml:space="preserve">    科技条件与服务</t>
  </si>
  <si>
    <t>2060502</t>
  </si>
  <si>
    <t xml:space="preserve">      技术创新服务体系</t>
  </si>
  <si>
    <t>2060599</t>
  </si>
  <si>
    <t xml:space="preserve">      其他科技条件与服务支出</t>
  </si>
  <si>
    <t>20606</t>
  </si>
  <si>
    <t xml:space="preserve">    社会科学</t>
  </si>
  <si>
    <t>2060699</t>
  </si>
  <si>
    <t xml:space="preserve">      其他社会科学支出</t>
  </si>
  <si>
    <t>20607</t>
  </si>
  <si>
    <t xml:space="preserve">    科学技术普及</t>
  </si>
  <si>
    <t>2060701</t>
  </si>
  <si>
    <t xml:space="preserve">      机构运行</t>
  </si>
  <si>
    <t>2060705</t>
  </si>
  <si>
    <t xml:space="preserve">      科技馆站</t>
  </si>
  <si>
    <t>20608</t>
  </si>
  <si>
    <t xml:space="preserve">    科技交流与合作</t>
  </si>
  <si>
    <t>2060899</t>
  </si>
  <si>
    <t xml:space="preserve">      其他科技交流与合作支出</t>
  </si>
  <si>
    <t>20609</t>
  </si>
  <si>
    <t xml:space="preserve">    科技重大项目</t>
  </si>
  <si>
    <t>2060901</t>
  </si>
  <si>
    <t xml:space="preserve">      科技重大专项</t>
  </si>
  <si>
    <t>20699</t>
  </si>
  <si>
    <t xml:space="preserve">    其他科学技术支出</t>
  </si>
  <si>
    <t>2069999</t>
  </si>
  <si>
    <t xml:space="preserve">      其他科学技术支出</t>
  </si>
  <si>
    <t>207</t>
  </si>
  <si>
    <t xml:space="preserve">  文化旅游体育与传媒支出</t>
  </si>
  <si>
    <t>20701</t>
  </si>
  <si>
    <t xml:space="preserve">    文化和旅游</t>
  </si>
  <si>
    <t>2070101</t>
  </si>
  <si>
    <t>2070102</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</si>
  <si>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</si>
  <si>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</si>
  <si>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</si>
  <si>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</si>
  <si>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</si>
  <si>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</si>
  <si>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</si>
  <si>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</si>
  <si>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</si>
  <si>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</si>
  <si>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</si>
  <si>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</si>
  <si>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</si>
  <si>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</si>
  <si>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</si>
  <si>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</si>
  <si>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</si>
  <si>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</si>
  <si>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</si>
  <si>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</si>
  <si>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2070199</t>
  </si>
  <si>
    <t xml:space="preserve">      其他文化和旅游支出</t>
  </si>
  <si>
    <t>20702</t>
  </si>
  <si>
    <t xml:space="preserve">    文物</t>
  </si>
  <si>
    <t>2070204</t>
  </si>
  <si>
    <t xml:space="preserve">      文物保护</t>
  </si>
  <si>
    <t>2070205</t>
  </si>
  <si>
    <t xml:space="preserve">      博物馆</t>
  </si>
  <si>
    <t>20703</t>
  </si>
  <si>
    <t xml:space="preserve">    体育</t>
  </si>
  <si>
    <t>2070305</t>
  </si>
  <si>
    <t xml:space="preserve">      体育竞赛</t>
  </si>
  <si>
    <t>2070307</t>
  </si>
  <si>
    <t xml:space="preserve">      体育场馆</t>
  </si>
  <si>
    <t>2070308</t>
  </si>
  <si>
    <t xml:space="preserve">      群众体育</t>
  </si>
  <si>
    <t>20706</t>
  </si>
  <si>
    <t xml:space="preserve">    新闻出版电影</t>
  </si>
  <si>
    <t>2070699</t>
  </si>
  <si>
    <t xml:space="preserve">      其他新闻出版电影支出</t>
  </si>
  <si>
    <t>20708</t>
  </si>
  <si>
    <t xml:space="preserve">    广播电视</t>
  </si>
  <si>
    <t>2070802</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</si>
  <si>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</si>
  <si>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</si>
  <si>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</si>
  <si>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</si>
  <si>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</si>
  <si>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</si>
  <si>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</si>
  <si>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</si>
  <si>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</si>
  <si>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</si>
  <si>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</si>
  <si>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</si>
  <si>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</si>
  <si>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</si>
  <si>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</si>
  <si>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</si>
  <si>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2080108</t>
  </si>
  <si>
    <t>2080109</t>
  </si>
  <si>
    <t xml:space="preserve">      社会保险经办机构</t>
  </si>
  <si>
    <t>2080199</t>
  </si>
  <si>
    <t xml:space="preserve">      其他人力资源和社会保障管理事务支出</t>
  </si>
  <si>
    <t>20802</t>
  </si>
  <si>
    <t xml:space="preserve">    民政管理事务</t>
  </si>
  <si>
    <t>2080201</t>
  </si>
  <si>
    <t>2080202</t>
  </si>
  <si>
    <t>2080206</t>
  </si>
  <si>
    <t xml:space="preserve">      社会组织管理</t>
  </si>
  <si>
    <t>2080207</t>
  </si>
  <si>
    <t xml:space="preserve">      行政区划和地名管理</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</si>
  <si>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</si>
  <si>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</si>
  <si>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</si>
  <si>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</si>
  <si>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</si>
  <si>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</si>
  <si>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</si>
  <si>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</si>
  <si>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</si>
  <si>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</si>
  <si>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</si>
  <si>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 xml:space="preserve">    就业补助</t>
  </si>
  <si>
    <t>2080701</t>
  </si>
  <si>
    <t xml:space="preserve">      就业创业服务补贴</t>
  </si>
  <si>
    <t>2080712</t>
  </si>
  <si>
    <t xml:space="preserve">      高技能人才培养补助</t>
  </si>
  <si>
    <t>2080799</t>
  </si>
  <si>
    <t xml:space="preserve">      其他就业补助支出</t>
  </si>
  <si>
    <t>20809</t>
  </si>
  <si>
    <t xml:space="preserve">    退役安置</t>
  </si>
  <si>
    <t>2080902</t>
  </si>
  <si>
    <t xml:space="preserve">      军队移交政府的离退休人员安置</t>
  </si>
  <si>
    <t>2080903</t>
  </si>
  <si>
    <t xml:space="preserve">      军队移交政府离退休干部管理机构</t>
  </si>
  <si>
    <t>2080999</t>
  </si>
  <si>
    <t xml:space="preserve">      其他退役安置支出</t>
  </si>
  <si>
    <t>20810</t>
  </si>
  <si>
    <t xml:space="preserve">    社会福利</t>
  </si>
  <si>
    <t>2081001</t>
  </si>
  <si>
    <t xml:space="preserve">      儿童福利</t>
  </si>
  <si>
    <t>2081004</t>
  </si>
  <si>
    <t xml:space="preserve">      殡葬</t>
  </si>
  <si>
    <t>2081005</t>
  </si>
  <si>
    <t xml:space="preserve">      社会福利事业单位</t>
  </si>
  <si>
    <t>2081006</t>
  </si>
  <si>
    <t xml:space="preserve">      养老服务</t>
  </si>
  <si>
    <t>20811</t>
  </si>
  <si>
    <t xml:space="preserve">    残疾人事业</t>
  </si>
  <si>
    <t>2081101</t>
  </si>
  <si>
    <t>2081102</t>
  </si>
  <si>
    <t>2081104</t>
  </si>
  <si>
    <t xml:space="preserve">      残疾人康复</t>
  </si>
  <si>
    <t>2081105</t>
  </si>
  <si>
    <t xml:space="preserve">      残疾人就业和扶贫</t>
  </si>
  <si>
    <t>2081106</t>
  </si>
  <si>
    <t xml:space="preserve">      残疾人体育</t>
  </si>
  <si>
    <t>2081199</t>
  </si>
  <si>
    <t xml:space="preserve">      其他残疾人事业支出</t>
  </si>
  <si>
    <t>20816</t>
  </si>
  <si>
    <t xml:space="preserve">    红十字事业</t>
  </si>
  <si>
    <t>2081601</t>
  </si>
  <si>
    <t>2081602</t>
  </si>
  <si>
    <t>2081603</t>
  </si>
  <si>
    <t>2081699</t>
  </si>
  <si>
    <t xml:space="preserve">      其他红十字事业支出</t>
  </si>
  <si>
    <t>20820</t>
  </si>
  <si>
    <t xml:space="preserve">    临时救助</t>
  </si>
  <si>
    <t>2082002</t>
  </si>
  <si>
    <t xml:space="preserve">      流浪乞讨人员救助支出</t>
  </si>
  <si>
    <t>20821</t>
  </si>
  <si>
    <t xml:space="preserve">    特困人员救助供养</t>
  </si>
  <si>
    <t>2082101</t>
  </si>
  <si>
    <t xml:space="preserve">      城市特困人员救助供养支出</t>
  </si>
  <si>
    <t>20826</t>
  </si>
  <si>
    <t xml:space="preserve">    财政对基本养老保险基金的补助</t>
  </si>
  <si>
    <t>2082602</t>
  </si>
  <si>
    <t xml:space="preserve">      财政对城乡居民基本养老保险基金的补助</t>
  </si>
  <si>
    <t>20828</t>
  </si>
  <si>
    <t xml:space="preserve">    退役军人管理事务</t>
  </si>
  <si>
    <t>2082801</t>
  </si>
  <si>
    <t>2082802</t>
  </si>
  <si>
    <t>2082804</t>
  </si>
  <si>
    <t xml:space="preserve">      拥军优属</t>
  </si>
  <si>
    <t>2082850</t>
  </si>
  <si>
    <t>2082899</t>
  </si>
  <si>
    <t xml:space="preserve">      其他退役军人事务管理支出</t>
  </si>
  <si>
    <t>20899</t>
  </si>
  <si>
    <t xml:space="preserve">    其他社会保障和就业支出</t>
  </si>
  <si>
    <t>2089901</t>
  </si>
  <si>
    <t xml:space="preserve">      其他社会保障和就业支出</t>
  </si>
  <si>
    <t>210</t>
  </si>
  <si>
    <t xml:space="preserve">  卫生健康支出</t>
  </si>
  <si>
    <t>21001</t>
  </si>
  <si>
    <t xml:space="preserve">    卫生健康管理事务</t>
  </si>
  <si>
    <t>2100101</t>
  </si>
  <si>
    <t>2100102</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</si>
  <si>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</si>
  <si>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</si>
  <si>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</si>
  <si>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</si>
  <si>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</si>
  <si>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</si>
  <si>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</si>
  <si>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</si>
  <si>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</si>
  <si>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</si>
  <si>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2100205</t>
  </si>
  <si>
    <t xml:space="preserve">      精神病医院</t>
  </si>
  <si>
    <t>2100206</t>
  </si>
  <si>
    <t xml:space="preserve">      妇幼保健医院</t>
  </si>
  <si>
    <t>2100208</t>
  </si>
  <si>
    <t xml:space="preserve">      其他专科医院</t>
  </si>
  <si>
    <t>2100299</t>
  </si>
  <si>
    <t xml:space="preserve">      其他公立医院支出</t>
  </si>
  <si>
    <t>21004</t>
  </si>
  <si>
    <t xml:space="preserve">    公共卫生</t>
  </si>
  <si>
    <t>2100401</t>
  </si>
  <si>
    <t xml:space="preserve">      疾病预防控制机构</t>
  </si>
  <si>
    <t>2100402</t>
  </si>
  <si>
    <t xml:space="preserve">      卫生监督机构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</si>
  <si>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</si>
  <si>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</si>
  <si>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</si>
  <si>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</si>
  <si>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</si>
  <si>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</si>
  <si>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</si>
  <si>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</si>
  <si>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21006</t>
  </si>
  <si>
    <t xml:space="preserve">    中医药</t>
  </si>
  <si>
    <t>2100601</t>
  </si>
  <si>
    <t xml:space="preserve">      中医（民族医）药专项</t>
  </si>
  <si>
    <t>21007</t>
  </si>
  <si>
    <t xml:space="preserve">    计划生育事务</t>
  </si>
  <si>
    <t>2100799</t>
  </si>
  <si>
    <t xml:space="preserve">      其他计划生育事务支出</t>
  </si>
  <si>
    <t>21011</t>
  </si>
  <si>
    <t xml:space="preserve">    行政事业单位医疗</t>
  </si>
  <si>
    <t>2101102</t>
  </si>
  <si>
    <t xml:space="preserve">      事业单位医疗</t>
  </si>
  <si>
    <t>2101199</t>
  </si>
  <si>
    <t xml:space="preserve">      其他行政事业单位医疗支出</t>
  </si>
  <si>
    <t>21012</t>
  </si>
  <si>
    <t xml:space="preserve">    财政对基本医疗保险基金的补助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</si>
  <si>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</si>
  <si>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</si>
  <si>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</si>
  <si>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</si>
  <si>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</si>
  <si>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</si>
  <si>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2101302</t>
  </si>
  <si>
    <t xml:space="preserve">      疾病应急救助</t>
  </si>
  <si>
    <t>21015</t>
  </si>
  <si>
    <t xml:space="preserve">    医疗保障管理事务</t>
  </si>
  <si>
    <t>2101501</t>
  </si>
  <si>
    <t>2101502</t>
  </si>
  <si>
    <t>2101504</t>
  </si>
  <si>
    <t>2101505</t>
  </si>
  <si>
    <t xml:space="preserve">      医疗保障政策管理</t>
  </si>
  <si>
    <t>2101599</t>
  </si>
  <si>
    <t xml:space="preserve">      其他医疗保障管理事务支出</t>
  </si>
  <si>
    <t>21099</t>
  </si>
  <si>
    <t xml:space="preserve">    其他卫生健康支出</t>
  </si>
  <si>
    <t>2109901</t>
  </si>
  <si>
    <t xml:space="preserve">      其他卫生健康支出</t>
  </si>
  <si>
    <t>211</t>
  </si>
  <si>
    <t xml:space="preserve">  节能环保支出</t>
  </si>
  <si>
    <t>21101</t>
  </si>
  <si>
    <t xml:space="preserve">    环境保护管理事务</t>
  </si>
  <si>
    <t>2110101</t>
  </si>
  <si>
    <t>2110102</t>
  </si>
  <si>
    <t>21103</t>
  </si>
  <si>
    <t xml:space="preserve">    污染防治</t>
  </si>
  <si>
    <t>2110302</t>
  </si>
  <si>
    <t xml:space="preserve">      水体</t>
  </si>
  <si>
    <t>2110304</t>
  </si>
  <si>
    <t xml:space="preserve">      固体废弃物与化学品</t>
  </si>
  <si>
    <t>2110399</t>
  </si>
  <si>
    <t xml:space="preserve">      其他污染防治支出</t>
  </si>
  <si>
    <t>21105</t>
  </si>
  <si>
    <t xml:space="preserve">    天然林保护</t>
  </si>
  <si>
    <t>2110501</t>
  </si>
  <si>
    <t xml:space="preserve">      森林管护</t>
  </si>
  <si>
    <t>21110</t>
  </si>
  <si>
    <t xml:space="preserve">    能源节约利用</t>
  </si>
  <si>
    <t>2111001</t>
  </si>
  <si>
    <t xml:space="preserve">      能源节约利用</t>
  </si>
  <si>
    <t>21111</t>
  </si>
  <si>
    <t xml:space="preserve">    污染减排</t>
  </si>
  <si>
    <t>2111101</t>
  </si>
  <si>
    <t xml:space="preserve">      生态环境监测与信息</t>
  </si>
  <si>
    <t>21113</t>
  </si>
  <si>
    <t xml:space="preserve">    循环经济</t>
  </si>
  <si>
    <t>2111301</t>
  </si>
  <si>
    <t xml:space="preserve">      循环经济</t>
  </si>
  <si>
    <t>21114</t>
  </si>
  <si>
    <t xml:space="preserve">    能源管理事务</t>
  </si>
  <si>
    <t>2111407</t>
  </si>
  <si>
    <t xml:space="preserve">      能源行业管理</t>
  </si>
  <si>
    <t>21199</t>
  </si>
  <si>
    <t xml:space="preserve">    其他节能环保支出</t>
  </si>
  <si>
    <t>2119901</t>
  </si>
  <si>
    <t xml:space="preserve">      其他节能环保支出</t>
  </si>
  <si>
    <t>212</t>
  </si>
  <si>
    <t xml:space="preserve">  城乡社区支出</t>
  </si>
  <si>
    <t>21201</t>
  </si>
  <si>
    <t xml:space="preserve">    城乡社区管理事务</t>
  </si>
  <si>
    <t>2120101</t>
  </si>
  <si>
    <t>2120102</t>
  </si>
  <si>
    <t>2120104</t>
  </si>
  <si>
    <t xml:space="preserve">      城管执法</t>
  </si>
  <si>
    <t>2120105</t>
  </si>
  <si>
    <t xml:space="preserve">      工程建设标准规范编制与监管</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</si>
  <si>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</si>
  <si>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</si>
  <si>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</si>
  <si>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</si>
  <si>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</si>
  <si>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</si>
  <si>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</si>
  <si>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</si>
  <si>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2120399</t>
  </si>
  <si>
    <t xml:space="preserve">      其他城乡社区公共设施支出</t>
  </si>
  <si>
    <t>21299</t>
  </si>
  <si>
    <t xml:space="preserve">    其他城乡社区支出</t>
  </si>
  <si>
    <t>2129901</t>
  </si>
  <si>
    <t xml:space="preserve">      其他城乡社区支出</t>
  </si>
  <si>
    <t>213</t>
  </si>
  <si>
    <t xml:space="preserve">  农林水支出</t>
  </si>
  <si>
    <t>21301</t>
  </si>
  <si>
    <t xml:space="preserve">    农业农村</t>
  </si>
  <si>
    <t>2130101</t>
  </si>
  <si>
    <t>2130102</t>
  </si>
  <si>
    <t>2130104</t>
  </si>
  <si>
    <t>2130106</t>
  </si>
  <si>
    <t xml:space="preserve">      科技转化与推广服务</t>
  </si>
  <si>
    <t>2130108</t>
  </si>
  <si>
    <t xml:space="preserve">      病虫害控制</t>
  </si>
  <si>
    <t>2130109</t>
  </si>
  <si>
    <t xml:space="preserve">      农产品质量安全</t>
  </si>
  <si>
    <t>2130110</t>
  </si>
  <si>
    <t xml:space="preserve">      执法监管</t>
  </si>
  <si>
    <t>2130112</t>
  </si>
  <si>
    <t xml:space="preserve">      行业业务管理</t>
  </si>
  <si>
    <t>2130122</t>
  </si>
  <si>
    <t xml:space="preserve">      农业生产发展</t>
  </si>
  <si>
    <t>2130124</t>
  </si>
  <si>
    <t xml:space="preserve">      农村合作经济</t>
  </si>
  <si>
    <t>2130135</t>
  </si>
  <si>
    <t xml:space="preserve">      农业资源保护修复与利用</t>
  </si>
  <si>
    <t>2130153</t>
  </si>
  <si>
    <t xml:space="preserve">      农田建设</t>
  </si>
  <si>
    <t>2130199</t>
  </si>
  <si>
    <t xml:space="preserve">      其他农业农村支出</t>
  </si>
  <si>
    <t>21302</t>
  </si>
  <si>
    <t xml:space="preserve">    林业和草原</t>
  </si>
  <si>
    <t>2130204</t>
  </si>
  <si>
    <t xml:space="preserve">      事业机构</t>
  </si>
  <si>
    <t>2130205</t>
  </si>
  <si>
    <t xml:space="preserve">      森林资源培育</t>
  </si>
  <si>
    <t>2130206</t>
  </si>
  <si>
    <t xml:space="preserve">      技术推广与转化</t>
  </si>
  <si>
    <t>2130207</t>
  </si>
  <si>
    <t xml:space="preserve">      森林资源管理</t>
  </si>
  <si>
    <t>2130234</t>
  </si>
  <si>
    <t xml:space="preserve">      林业草原防灾减灾</t>
  </si>
  <si>
    <t>2130299</t>
  </si>
  <si>
    <t xml:space="preserve">      其他林业和草原支出</t>
  </si>
  <si>
    <t>21303</t>
  </si>
  <si>
    <t xml:space="preserve">    水利</t>
  </si>
  <si>
    <t>2130301</t>
  </si>
  <si>
    <t>2130302</t>
  </si>
  <si>
    <t>2130306</t>
  </si>
  <si>
    <t xml:space="preserve">      水利工程运行与维护</t>
  </si>
  <si>
    <t>2130313</t>
  </si>
  <si>
    <t xml:space="preserve">      水文测报</t>
  </si>
  <si>
    <t>2130314</t>
  </si>
  <si>
    <t xml:space="preserve">      防汛</t>
  </si>
  <si>
    <t>2130399</t>
  </si>
  <si>
    <t xml:space="preserve">      其他水利支出</t>
  </si>
  <si>
    <t>21305</t>
  </si>
  <si>
    <t xml:space="preserve">    扶贫</t>
  </si>
  <si>
    <t>2130599</t>
  </si>
  <si>
    <t xml:space="preserve">      其他扶贫支出</t>
  </si>
  <si>
    <t>21308</t>
  </si>
  <si>
    <t xml:space="preserve">    普惠金融发展支出</t>
  </si>
  <si>
    <t>2130803</t>
  </si>
  <si>
    <t xml:space="preserve">      农业保险保费补贴</t>
  </si>
  <si>
    <t>2130899</t>
  </si>
  <si>
    <t xml:space="preserve">      其他普惠金融发展支出</t>
  </si>
  <si>
    <t>21399</t>
  </si>
  <si>
    <t xml:space="preserve">    其他农林水支出</t>
  </si>
  <si>
    <t>2139999</t>
  </si>
  <si>
    <t xml:space="preserve">      其他农林水支出</t>
  </si>
  <si>
    <t>214</t>
  </si>
  <si>
    <t xml:space="preserve">  交通运输支出</t>
  </si>
  <si>
    <t>21401</t>
  </si>
  <si>
    <t xml:space="preserve">    公路水路运输</t>
  </si>
  <si>
    <t>2140101</t>
  </si>
  <si>
    <t>2140102</t>
  </si>
  <si>
    <t>2140104</t>
  </si>
  <si>
    <t xml:space="preserve">      公路建设</t>
  </si>
  <si>
    <t>2140106</t>
  </si>
  <si>
    <t xml:space="preserve">      公路养护</t>
  </si>
  <si>
    <t>2140109</t>
  </si>
  <si>
    <t xml:space="preserve">      交通运输信息化建设</t>
  </si>
  <si>
    <t>2140131</t>
  </si>
  <si>
    <t xml:space="preserve">      海事管理</t>
  </si>
  <si>
    <t>2140199</t>
  </si>
  <si>
    <t xml:space="preserve">      其他公路水路运输支出</t>
  </si>
  <si>
    <t>21405</t>
  </si>
  <si>
    <t xml:space="preserve">    邮政业支出</t>
  </si>
  <si>
    <t>2140502</t>
  </si>
  <si>
    <t>2140599</t>
  </si>
  <si>
    <t xml:space="preserve">      其他邮政业支出</t>
  </si>
  <si>
    <t>21406</t>
  </si>
  <si>
    <t xml:space="preserve">    车辆购置税支出</t>
  </si>
  <si>
    <t>2140601</t>
  </si>
  <si>
    <t xml:space="preserve">      车辆购置税用于公路等基础设施建设支出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</si>
  <si>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</si>
  <si>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</si>
  <si>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</si>
  <si>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</si>
  <si>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</si>
  <si>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</si>
  <si>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</si>
  <si>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</si>
  <si>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21505</t>
  </si>
  <si>
    <t xml:space="preserve">    工业和信息产业监管</t>
  </si>
  <si>
    <t>2150508</t>
  </si>
  <si>
    <t xml:space="preserve">      无线电监管</t>
  </si>
  <si>
    <t>2150510</t>
  </si>
  <si>
    <t xml:space="preserve">      工业和信息产业支持</t>
  </si>
  <si>
    <t>21507</t>
  </si>
  <si>
    <t xml:space="preserve">    国有资产监管</t>
  </si>
  <si>
    <t>2150701</t>
  </si>
  <si>
    <t>2150799</t>
  </si>
  <si>
    <t xml:space="preserve">      其他国有资产监管支出</t>
  </si>
  <si>
    <t>21508</t>
  </si>
  <si>
    <t xml:space="preserve">    支持中小企业发展和管理支出</t>
  </si>
  <si>
    <t>2150805</t>
  </si>
  <si>
    <t xml:space="preserve">      中小企业发展专项</t>
  </si>
  <si>
    <t>21599</t>
  </si>
  <si>
    <t xml:space="preserve">    其他资源勘探工业信息等支出</t>
  </si>
  <si>
    <t>2159999</t>
  </si>
  <si>
    <t xml:space="preserve">      其他资源勘探工业信息等支出</t>
  </si>
  <si>
    <t>216</t>
  </si>
  <si>
    <t xml:space="preserve">  商业服务业等支出</t>
  </si>
  <si>
    <t>21602</t>
  </si>
  <si>
    <t xml:space="preserve">    商业流通事务</t>
  </si>
  <si>
    <t>2160299</t>
  </si>
  <si>
    <t xml:space="preserve">      其他商业流通事务支出</t>
  </si>
  <si>
    <t>21606</t>
  </si>
  <si>
    <t xml:space="preserve">    涉外发展服务支出</t>
  </si>
  <si>
    <t>2160699</t>
  </si>
  <si>
    <t xml:space="preserve">      其他涉外发展服务支出</t>
  </si>
  <si>
    <t>21699</t>
  </si>
  <si>
    <t xml:space="preserve">    其他商业服务业等支出</t>
  </si>
  <si>
    <t>2169999</t>
  </si>
  <si>
    <t xml:space="preserve">      其他商业服务业等支出</t>
  </si>
  <si>
    <t>217</t>
  </si>
  <si>
    <t xml:space="preserve">  金融支出</t>
  </si>
  <si>
    <t>21701</t>
  </si>
  <si>
    <t xml:space="preserve">    金融部门行政支出</t>
  </si>
  <si>
    <t>2170102</t>
  </si>
  <si>
    <t>2170199</t>
  </si>
  <si>
    <t xml:space="preserve">      金融部门其他行政支出</t>
  </si>
  <si>
    <t>21702</t>
  </si>
  <si>
    <t xml:space="preserve">    金融部门监管支出</t>
  </si>
  <si>
    <t>2170299</t>
  </si>
  <si>
    <t xml:space="preserve">      金融部门其他监管支出</t>
  </si>
  <si>
    <t>21703</t>
  </si>
  <si>
    <t xml:space="preserve">    金融发展支出</t>
  </si>
  <si>
    <t>2170399</t>
  </si>
  <si>
    <t xml:space="preserve">      其他金融发展支出</t>
  </si>
  <si>
    <t>21799</t>
  </si>
  <si>
    <t xml:space="preserve">    其他金融支出</t>
  </si>
  <si>
    <t>2179901</t>
  </si>
  <si>
    <t xml:space="preserve">      其他金融支出</t>
  </si>
  <si>
    <t>219</t>
  </si>
  <si>
    <t xml:space="preserve">  援助其他地区支出</t>
  </si>
  <si>
    <t>21901</t>
  </si>
  <si>
    <t xml:space="preserve">    一般公共服务</t>
  </si>
  <si>
    <t>21999</t>
  </si>
  <si>
    <t xml:space="preserve">    其他支出</t>
  </si>
  <si>
    <t>220</t>
  </si>
  <si>
    <t xml:space="preserve">  自然资源海洋气象等支出</t>
  </si>
  <si>
    <t>22001</t>
  </si>
  <si>
    <t xml:space="preserve">    自然资源事务</t>
  </si>
  <si>
    <t>2200101</t>
  </si>
  <si>
    <t>2200102</t>
  </si>
  <si>
    <t>2200104</t>
  </si>
  <si>
    <t xml:space="preserve">      自然资源规划及管理</t>
  </si>
  <si>
    <t>2200112</t>
  </si>
  <si>
    <t xml:space="preserve">      土地资源储备支出</t>
  </si>
  <si>
    <t>2200150</t>
  </si>
  <si>
    <t>2200199</t>
  </si>
  <si>
    <t xml:space="preserve">      其他自然资源事务支出</t>
  </si>
  <si>
    <t>22005</t>
  </si>
  <si>
    <t xml:space="preserve">    气象事务</t>
  </si>
  <si>
    <t>2200501</t>
  </si>
  <si>
    <t>2200504</t>
  </si>
  <si>
    <t xml:space="preserve">      气象事业机构</t>
  </si>
  <si>
    <t>2200507</t>
  </si>
  <si>
    <t xml:space="preserve">      气象信息传输及管理</t>
  </si>
  <si>
    <t>2200508</t>
  </si>
  <si>
    <t xml:space="preserve">      气象预报预测</t>
  </si>
  <si>
    <t>2200509</t>
  </si>
  <si>
    <t xml:space="preserve">      气象服务</t>
  </si>
  <si>
    <t>2200510</t>
  </si>
  <si>
    <t xml:space="preserve">      气象装备保障维护</t>
  </si>
  <si>
    <t>22099</t>
  </si>
  <si>
    <t xml:space="preserve">    其他自然资源海洋气象等支出</t>
  </si>
  <si>
    <t>2209901</t>
  </si>
  <si>
    <t xml:space="preserve">      其他自然资源海洋气象等支出</t>
  </si>
  <si>
    <t>221</t>
  </si>
  <si>
    <t xml:space="preserve">  住房保障支出</t>
  </si>
  <si>
    <t>22101</t>
  </si>
  <si>
    <t xml:space="preserve">    保障性安居工程支出</t>
  </si>
  <si>
    <t>2210101</t>
  </si>
  <si>
    <t xml:space="preserve">      廉租住房</t>
  </si>
  <si>
    <t>2210103</t>
  </si>
  <si>
    <t xml:space="preserve">      棚户区改造</t>
  </si>
  <si>
    <t>2210107</t>
  </si>
  <si>
    <t xml:space="preserve">      保障性住房租金补贴</t>
  </si>
  <si>
    <t>2210108</t>
  </si>
  <si>
    <t xml:space="preserve">      老旧小区改造</t>
  </si>
  <si>
    <t xml:space="preserve">      其他保障性安居工程支出</t>
  </si>
  <si>
    <t>22102</t>
  </si>
  <si>
    <t xml:space="preserve">    住房改革支出</t>
  </si>
  <si>
    <t>2210201</t>
  </si>
  <si>
    <t xml:space="preserve">      住房公积金</t>
  </si>
  <si>
    <t>2210203</t>
  </si>
  <si>
    <t xml:space="preserve">      购房补贴</t>
  </si>
  <si>
    <t>22103</t>
  </si>
  <si>
    <t xml:space="preserve">    城乡社区住宅</t>
  </si>
  <si>
    <t>2210302</t>
  </si>
  <si>
    <t xml:space="preserve">      住房公积金管理</t>
  </si>
  <si>
    <t>222</t>
  </si>
  <si>
    <t xml:space="preserve">  粮油物资储备支出</t>
  </si>
  <si>
    <t>22204</t>
  </si>
  <si>
    <t xml:space="preserve">    粮油储备</t>
  </si>
  <si>
    <t>2220401</t>
  </si>
  <si>
    <t xml:space="preserve">      储备粮油补贴</t>
  </si>
  <si>
    <t>22205</t>
  </si>
  <si>
    <t xml:space="preserve">    重要商品储备</t>
  </si>
  <si>
    <t>2220503</t>
  </si>
  <si>
    <t xml:space="preserve">      肉类储备</t>
  </si>
  <si>
    <t>2220508</t>
  </si>
  <si>
    <t xml:space="preserve">      医药储备</t>
  </si>
  <si>
    <t>2220509</t>
  </si>
  <si>
    <t xml:space="preserve">      食盐储备</t>
  </si>
  <si>
    <t>2220599</t>
  </si>
  <si>
    <t xml:space="preserve">      其他重要商品储备支出</t>
  </si>
  <si>
    <t>224</t>
  </si>
  <si>
    <t xml:space="preserve">  灾害防治及应急管理支出</t>
  </si>
  <si>
    <t>22401</t>
  </si>
  <si>
    <t xml:space="preserve">    应急管理事务</t>
  </si>
  <si>
    <t>2240101</t>
  </si>
  <si>
    <t>2240102</t>
  </si>
  <si>
    <t>2240106</t>
  </si>
  <si>
    <t xml:space="preserve">      安全监管</t>
  </si>
  <si>
    <t>22402</t>
  </si>
  <si>
    <t xml:space="preserve">    消防事务</t>
  </si>
  <si>
    <t>2240201</t>
  </si>
  <si>
    <t>2240204</t>
  </si>
  <si>
    <t xml:space="preserve">      消防应急救援</t>
  </si>
  <si>
    <t>22403</t>
  </si>
  <si>
    <t xml:space="preserve">    森林消防事务</t>
  </si>
  <si>
    <t>2240304</t>
  </si>
  <si>
    <t xml:space="preserve">      森林消防应急救援</t>
  </si>
  <si>
    <t>22405</t>
  </si>
  <si>
    <t xml:space="preserve">    地震事务</t>
  </si>
  <si>
    <t>2240501</t>
  </si>
  <si>
    <t>2240502</t>
  </si>
  <si>
    <t>2240504</t>
  </si>
  <si>
    <t xml:space="preserve">      地震监测</t>
  </si>
  <si>
    <t>2240509</t>
  </si>
  <si>
    <t xml:space="preserve">      防震减灾信息管理</t>
  </si>
  <si>
    <t>2240599</t>
  </si>
  <si>
    <t xml:space="preserve">      其他地震事务支出</t>
  </si>
  <si>
    <t>227</t>
  </si>
  <si>
    <t xml:space="preserve">  预备费</t>
  </si>
  <si>
    <t>229</t>
  </si>
  <si>
    <t xml:space="preserve">  其他支出</t>
  </si>
  <si>
    <t>22908</t>
  </si>
  <si>
    <t xml:space="preserve">    彩票发行销售机构业务费安排的支出</t>
  </si>
  <si>
    <t>2290804</t>
  </si>
  <si>
    <t xml:space="preserve">      福利彩票销售机构的业务费支出</t>
  </si>
  <si>
    <t>22999</t>
  </si>
  <si>
    <t>2299901</t>
  </si>
  <si>
    <t xml:space="preserve">      其他支出</t>
  </si>
  <si>
    <t>231</t>
  </si>
  <si>
    <t xml:space="preserve">  债务还本支出</t>
  </si>
  <si>
    <t>23103</t>
  </si>
  <si>
    <t xml:space="preserve">    地方政府一般债务还本支出</t>
  </si>
  <si>
    <t>2310301</t>
  </si>
  <si>
    <t xml:space="preserve">      地方政府一般债券还本支出</t>
  </si>
  <si>
    <t>2310399</t>
  </si>
  <si>
    <t xml:space="preserve">      地方政府其他一般债务还本支出</t>
  </si>
  <si>
    <t>232</t>
  </si>
  <si>
    <t xml:space="preserve">  债务付息支出</t>
  </si>
  <si>
    <t>23203</t>
  </si>
  <si>
    <t xml:space="preserve">    地方政府一般债务付息支出</t>
  </si>
  <si>
    <t>2320301</t>
  </si>
  <si>
    <t xml:space="preserve">      地方政府一般债券付息支出</t>
  </si>
  <si>
    <t>233</t>
  </si>
  <si>
    <t xml:space="preserve">  债务发行费用支出</t>
  </si>
  <si>
    <t>23303</t>
  </si>
  <si>
    <t xml:space="preserve">    地方政府一般债务发行费用支出</t>
  </si>
  <si>
    <r>
      <rPr>
        <sz val="20"/>
        <rFont val="黑体"/>
        <charset val="134"/>
      </rPr>
      <t xml:space="preserve">佛山市级2020年地方一般公共预算支出（草案）情况表
</t>
    </r>
    <r>
      <rPr>
        <sz val="16"/>
        <rFont val="黑体"/>
        <charset val="134"/>
      </rPr>
      <t>（政府预算支出经济科目）</t>
    </r>
  </si>
  <si>
    <t>经济科目编码</t>
  </si>
  <si>
    <t>政府经济科目名称</t>
  </si>
  <si>
    <t>基本支出</t>
  </si>
  <si>
    <t>专项支出</t>
  </si>
  <si>
    <t>501</t>
  </si>
  <si>
    <t xml:space="preserve">  机关工资福利支出</t>
  </si>
  <si>
    <t>50101</t>
  </si>
  <si>
    <t xml:space="preserve">    工资奖金津补贴</t>
  </si>
  <si>
    <t>50102</t>
  </si>
  <si>
    <t xml:space="preserve">    社会保障缴费</t>
  </si>
  <si>
    <t>50103</t>
  </si>
  <si>
    <t xml:space="preserve">    住房公积金</t>
  </si>
  <si>
    <t>50199</t>
  </si>
  <si>
    <t xml:space="preserve">    其他工资福利支出</t>
  </si>
  <si>
    <t>502</t>
  </si>
  <si>
    <t xml:space="preserve">  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</si>
  <si>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</si>
  <si>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</si>
  <si>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</si>
  <si>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</si>
  <si>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</si>
  <si>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</si>
  <si>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</si>
  <si>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</si>
  <si>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</si>
  <si>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</si>
  <si>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</si>
  <si>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</si>
  <si>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</si>
  <si>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</si>
  <si>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</si>
  <si>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</si>
  <si>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</si>
  <si>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</si>
  <si>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</si>
  <si>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</si>
  <si>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</si>
  <si>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 xml:space="preserve">  机关资本性支出（一）</t>
  </si>
  <si>
    <t>50302</t>
  </si>
  <si>
    <t xml:space="preserve">    基础设施建设</t>
  </si>
  <si>
    <t>50303</t>
  </si>
  <si>
    <t xml:space="preserve">    公务用车购置</t>
  </si>
  <si>
    <t>50306</t>
  </si>
  <si>
    <t xml:space="preserve">    设备购置</t>
  </si>
  <si>
    <t>50307</t>
  </si>
  <si>
    <t xml:space="preserve">    大型修缮</t>
  </si>
  <si>
    <t>50399</t>
  </si>
  <si>
    <t xml:space="preserve">    其他资本性支出</t>
  </si>
  <si>
    <t>505</t>
  </si>
  <si>
    <t xml:space="preserve">  对事业单位经常性补助</t>
  </si>
  <si>
    <t>50501</t>
  </si>
  <si>
    <t xml:space="preserve">    工资福利支出</t>
  </si>
  <si>
    <t>50502</t>
  </si>
  <si>
    <t xml:space="preserve">    商品和服务支出</t>
  </si>
  <si>
    <t>506</t>
  </si>
  <si>
    <t xml:space="preserve">  对事业单位资本性补助</t>
  </si>
  <si>
    <t>50601</t>
  </si>
  <si>
    <t xml:space="preserve">    资本性支出（一）</t>
  </si>
  <si>
    <t>50602</t>
  </si>
  <si>
    <t xml:space="preserve">    资本性支出（二）</t>
  </si>
  <si>
    <t>507</t>
  </si>
  <si>
    <t xml:space="preserve">  对企业补助</t>
  </si>
  <si>
    <t>50701</t>
  </si>
  <si>
    <t xml:space="preserve">    费用补贴</t>
  </si>
  <si>
    <t>50799</t>
  </si>
  <si>
    <t xml:space="preserve">    其他对企业补助</t>
  </si>
  <si>
    <t>508</t>
  </si>
  <si>
    <t xml:space="preserve">  对企业资本性支出</t>
  </si>
  <si>
    <t>50801</t>
  </si>
  <si>
    <t xml:space="preserve">    对企业资本性支出（一）</t>
  </si>
  <si>
    <t>509</t>
  </si>
  <si>
    <t xml:space="preserve">  对个人和家庭的补助</t>
  </si>
  <si>
    <t>50901</t>
  </si>
  <si>
    <t xml:space="preserve">    社会福利和救助</t>
  </si>
  <si>
    <t>50902</t>
  </si>
  <si>
    <t xml:space="preserve">    助学金</t>
  </si>
  <si>
    <t>50905</t>
  </si>
  <si>
    <t xml:space="preserve">    离退休费</t>
  </si>
  <si>
    <t>50999</t>
  </si>
  <si>
    <t xml:space="preserve">    其他对个人和家庭补助</t>
  </si>
  <si>
    <t>510</t>
  </si>
  <si>
    <t xml:space="preserve">  对社会保障基金补助</t>
  </si>
  <si>
    <t>51002</t>
  </si>
  <si>
    <t xml:space="preserve">    对社会保险基金补助</t>
  </si>
  <si>
    <t>511</t>
  </si>
  <si>
    <t xml:space="preserve">  债务利息及费用支出</t>
  </si>
  <si>
    <t>51101</t>
  </si>
  <si>
    <t xml:space="preserve">    国内债务付息</t>
  </si>
  <si>
    <t>51102</t>
  </si>
  <si>
    <t xml:space="preserve">    国外债务付息</t>
  </si>
  <si>
    <t>51103</t>
  </si>
  <si>
    <t xml:space="preserve">    国内债务发行费用</t>
  </si>
  <si>
    <t>599</t>
  </si>
  <si>
    <t>59999</t>
  </si>
  <si>
    <t>待分配</t>
  </si>
  <si>
    <t>返还性支出</t>
  </si>
  <si>
    <t>所得税基数返还收入</t>
  </si>
  <si>
    <t>成品油价格和税费改革税收返还收入</t>
  </si>
  <si>
    <t>增值税税收返还收入</t>
  </si>
  <si>
    <t>消费税税收返还收入</t>
  </si>
  <si>
    <t>增值税“五五分享”税收返还支出</t>
  </si>
  <si>
    <t>其他税收返还收入</t>
  </si>
  <si>
    <t>市级财力补助下级支出</t>
  </si>
  <si>
    <t>财政性资金</t>
  </si>
  <si>
    <t>划拨高明区农村税费改革转移支付支出</t>
  </si>
  <si>
    <t>欧司朗亚太区总部项目补助资金</t>
  </si>
  <si>
    <t>体制补助禅城区支出</t>
  </si>
  <si>
    <t>高标准农田建设市级补助资金</t>
  </si>
  <si>
    <t>高明区均衡性补助</t>
  </si>
  <si>
    <t>基本农田生态补偿市级补助资金</t>
  </si>
  <si>
    <t>省级公益生态林市级补助资金</t>
  </si>
  <si>
    <t>水源保护区市级补助资金</t>
  </si>
  <si>
    <t>支持农业转移人口市民化市级补助资金</t>
  </si>
  <si>
    <t>2011年省以下财政体制改革资金</t>
  </si>
  <si>
    <t>返还各区税务系统相关经费</t>
  </si>
  <si>
    <t>下拨南海区及三水区国有企业职教幼教退休教师待遇</t>
  </si>
  <si>
    <t>佛山市电子信息产业基金</t>
  </si>
  <si>
    <t>高明区重建沧江水利枢纽工程建设项目市级补助资金</t>
  </si>
  <si>
    <t>补助禅城区地方储备粮费用</t>
  </si>
  <si>
    <t>市直建国初期参加革命工作企业社会化管理部分退休干部医疗、生活及护理补助经费</t>
  </si>
  <si>
    <t>佛山市发展和改革局</t>
  </si>
  <si>
    <t>佛山市新能源推广应用市级补助专项资金</t>
  </si>
  <si>
    <t>佛山市卫生健康局</t>
  </si>
  <si>
    <t>城镇独生子女父母计划生育奖励金</t>
  </si>
  <si>
    <t>基本公共卫生服务市级补助经费</t>
  </si>
  <si>
    <t>计划生育家庭特别扶助金</t>
  </si>
  <si>
    <t>免费孕前优生健康检查项目</t>
  </si>
  <si>
    <t>农村部分计划生育家庭奖励金</t>
  </si>
  <si>
    <t>佛山市农业农村局（佛山市扶贫开发办公室）</t>
  </si>
  <si>
    <t>科技兴农项目</t>
  </si>
  <si>
    <t>现代农业产业园建设项目</t>
  </si>
  <si>
    <t>佛山市重点项目工作局</t>
  </si>
  <si>
    <t>佛山市招商引资重大项目专项资金项目</t>
  </si>
  <si>
    <t>省对市专项补助支出</t>
  </si>
  <si>
    <t>广东省财政厅关于清算2019年及提前下达2020年普通高中国家助学金和免学杂费补助资金的通知</t>
  </si>
  <si>
    <t>广东省财政厅关于提前下达2020年“妇女之家”示范点建设项目经费的通知</t>
  </si>
  <si>
    <t>广东省财政厅关于提前下达2020年本专科生国家奖助学金的通知</t>
  </si>
  <si>
    <t>广东省财政厅关于提前下达2020年博物馆、纪念馆、美术馆、公共图书馆、文化馆（站）免费开放补助资金的通知</t>
  </si>
  <si>
    <t>广东省财政厅关于提前下达2020年博物馆纪念馆逐步免费开放补助资金的通知</t>
  </si>
  <si>
    <t>广东省财政厅关于提前下达2020年部分中央城镇保障性安居工程补助资金预算的通知</t>
  </si>
  <si>
    <t>广东省财政厅关于提前下达2020年财政监督工作经费的通知</t>
  </si>
  <si>
    <t>广东省财政厅关于提前下达2020年车购税收入补助地方资金（第一批）的通知（以此件为准）</t>
  </si>
  <si>
    <t>广东省财政厅关于提前下达2020年城乡义务教育公用经费补助资金的通知</t>
  </si>
  <si>
    <t>广东省财政厅关于提前下达2020年促进经济高质量发展专项资金（食品抽检及监管）的通知</t>
  </si>
  <si>
    <t>广东省财政厅关于提前下达2020年促进经济高质量发展专项资金（市场监督管理药品监督管理）的通知</t>
  </si>
  <si>
    <t>广东省财政厅关于提前下达2020年促进经济高质量发展专项资金（知识产权创造保护运用及专利奖励）的通知</t>
  </si>
  <si>
    <t>广东省财政厅关于提前下达2020年促进经济高质量发展专项资金的通知</t>
  </si>
  <si>
    <t>广东省财政厅关于提前下达2020年促进经济高质量发展专项资金外经贸发展用途和现代服务业发展用途的通知</t>
  </si>
  <si>
    <t>广东省财政厅关于提前下达2020年打好污染防治攻坚战专项资金的通知</t>
  </si>
  <si>
    <t>广东省财政厅关于提前下达2020年党的基层组织建设保障经费的通知</t>
  </si>
  <si>
    <t>广东省财政厅关于提前下达2020年非物质文化遗产保护资金的通知</t>
  </si>
  <si>
    <t>广东省财政厅关于提前下达2020年妇女创业小额担保贷款贴息专项资金的通知（以此为准）</t>
  </si>
  <si>
    <t>广东省财政厅关于提前下达2020年高校毕业生到农村从教上岗退费资金的通知</t>
  </si>
  <si>
    <t>广东省财政厅关于提前下达2020年高校学生服义务兵役国家资助资金的通知</t>
  </si>
  <si>
    <t>广东省财政厅关于提前下达2020年各市福利彩票销售机构业务费的通知</t>
  </si>
  <si>
    <t>广东省财政厅关于提前下达2020年公共体育场馆向社会免费或低收费开放补助资金的通知</t>
  </si>
  <si>
    <t>广东省财政厅关于提前下达2020年广东省学前教育家庭经济困难儿童补助资金的通知</t>
  </si>
  <si>
    <t>广东省财政厅关于提前下达2020年国家文物保护专项资金的通知（以此件为准）</t>
  </si>
  <si>
    <t>广东省财政厅关于提前下达2020年海洋经济发展（海洋六大产业）资金的通知</t>
  </si>
  <si>
    <t>广东省财政厅关于提前下达2020年行政事业性资产管理经费的通知</t>
  </si>
  <si>
    <t>广东省财政厅关于提前下达2020年华侨事业费及贫困归侨扶贫救助补助资金的通知（以此件为准）</t>
  </si>
  <si>
    <t>广东省财政厅关于提前下达2020年基本公共卫生服务等项目省级财政补助资金的通知</t>
  </si>
  <si>
    <t>广东省财政厅关于提前下达2020年建档立卡学生免学费和生活费补助资金的通知</t>
  </si>
  <si>
    <t>广东省财政厅关于提前下达2020年节能减排补助资金（节能与新能源公交车运营补助清算）的通知</t>
  </si>
  <si>
    <t>广东省财政厅关于提前下达2020年科技创新战略（人才发展）专项资金的通知</t>
  </si>
  <si>
    <t>广东省财政厅关于提前下达2020年美术馆、公共图书馆、文化馆（站）免费开放补助资金的通知</t>
  </si>
  <si>
    <t>广东省财政厅关于提前下达2020年内地民族班（学生）省级补助资金的通知</t>
  </si>
  <si>
    <t>广东省财政厅关于提前下达2020年区域协调发展战略专项（普通公路水路建设）资金的通知</t>
  </si>
  <si>
    <t>广东省财政厅关于提前下达2020年森林保险中央财政保险费补贴资金的通知</t>
  </si>
  <si>
    <t>广东省财政厅关于提前下达2020年省党员干部现代远程教育工作经费的通知</t>
  </si>
  <si>
    <t>广东省财政厅关于提前下达2020年省妇女维权与信息服务站项目经费的通知</t>
  </si>
  <si>
    <t>广东省财政厅关于提前下达2020年省工业和信息化厅经管专项资金的通知（以此件为准）</t>
  </si>
  <si>
    <t>广东省财政厅关于提前下达2020年省级涉农专项转移支付资金的通知</t>
  </si>
  <si>
    <t>广东省财政厅关于提前下达2020年省级污染防治攻坚战资金（新能源汽车产业发展及推广应用补贴）的通知</t>
  </si>
  <si>
    <t>广东省财政厅关于提前下达2020年省级医疗卫生健康事业发展专项资金（第一批）资金的通知</t>
  </si>
  <si>
    <t>广东省财政厅关于提前下达2020年省价格监测信息采集补助资金的通知</t>
  </si>
  <si>
    <t>广东省财政厅关于提前下达2020年省生态环境厅打好污染防治攻坚战资金的通知</t>
  </si>
  <si>
    <t>广东省财政厅关于提前下达2020年省住房城乡建设厅经管部分专项资金和其他事业发展性资金预算的通知</t>
  </si>
  <si>
    <t>广东省财政厅关于提前下达2020年税政工作经费的通知</t>
  </si>
  <si>
    <t>广东省财政厅关于提前下达2020年现代职业教育质量提升计划中央专项资金的通知</t>
  </si>
  <si>
    <t>广东省财政厅关于提前下达2020年研究生国家奖助学金的通知</t>
  </si>
  <si>
    <t>广东省财政厅关于提前下达2020年医疗卫生健康事业发展专项资金（传承发展中医药事业）的通知</t>
  </si>
  <si>
    <t>广东省财政厅关于提前下达2020年义务教育寄宿制学校公用经费提标省补助资金的通知</t>
  </si>
  <si>
    <t>广东省财政厅关于提前下达2020年义务教育家庭经济困难学生生活费补助资金的通知</t>
  </si>
  <si>
    <t>广东省财政厅关于提前下达2020年中小学校舍安全保障长效机制省补助资金的通知</t>
  </si>
  <si>
    <t>广东省财政厅关于提前下达2020年中央补助地方公共文化服务体系建设资金（公共数字文化建设）的通知</t>
  </si>
  <si>
    <t>广东省财政厅关于提前下达2020年中央补助地方公共文化服务体系建设资金（广播电视）的通知</t>
  </si>
  <si>
    <t>广东省财政厅关于提前下达2020年中央财政补助基本公共卫生服务项目资金的通知</t>
  </si>
  <si>
    <t>广东省财政厅关于提前下达2020年中央财政补助疾病应急救助项目等3项资金的通知</t>
  </si>
  <si>
    <t>广东省财政厅关于提前下达2020年中央财政农村危房改造补助资金预算的通知（以此件为准）</t>
  </si>
  <si>
    <t>广东省财政厅关于提前下达2020年中央财政农田建设补助资金预算的通知</t>
  </si>
  <si>
    <t>广东省财政厅关于提前下达2020年中央财政农业生产发展资金预算（第二批）的通知</t>
  </si>
  <si>
    <t>广东省财政厅关于提前下达2020年中央财政农业资源及生态保护补助资金预算的通知</t>
  </si>
  <si>
    <t>广东省财政厅关于提前下达2020年中央财政医疗服务与保障能力提升补助资金（中医药事业传承与发展部分）的通知</t>
  </si>
  <si>
    <t>广东省财政厅关于提前下达2020年中央财政医疗服务与保障能力提升项目补助资金的通知</t>
  </si>
  <si>
    <t>广东省财政厅关于提前下达2020年中央大中型水库移民后期扶持基金（资金）的通知</t>
  </si>
  <si>
    <t>广东省财政厅关于提前下达2020年中央缉私补助经费的通知</t>
  </si>
  <si>
    <t>广东省财政厅关于提前下达2020年中央林业改革发展资金的通知</t>
  </si>
  <si>
    <t>广东省财政厅关于提前下达2020年中央水利发展资金（第一批）预算的通知</t>
  </si>
  <si>
    <t>广东省财政厅关于提前下达2020年中央药品监管补助资金的通知</t>
  </si>
  <si>
    <t>广东省财政厅关于提前下达2020年中央引导地方科技发展资金的通知</t>
  </si>
  <si>
    <t>广东省财政厅关于提前下达2020年中职教育国家奖助学金和免学费补助资金的通知</t>
  </si>
  <si>
    <t>广东省财政厅关于提前下达2020年重大传染病防控中央财政补助资金的通知</t>
  </si>
  <si>
    <t>广东省财政厅关于提前下达中央财政2020年服务业发展专项资金的通知</t>
  </si>
  <si>
    <t>广东省财政厅关于提前下达中央财政2020年节能减排补助资金（循环经济试点示范项目）的通知</t>
  </si>
  <si>
    <t>广东省财政厅关于提前下达中央财政2020年困难群众救助补助预算资金的通知</t>
  </si>
  <si>
    <t>广东省财政厅关于提前下达中央财政2020年外经贸发展专项资金的通知</t>
  </si>
  <si>
    <t>广东省财政厅关于提前下达珠三角地区2020年城乡义务教育免费教科书补助资金的通知</t>
  </si>
  <si>
    <t>广东省财政厅关于调整2020年部分中央城镇保障性安居工程补助资金预算的通知</t>
  </si>
  <si>
    <t>广东省财政厅关于提前下达2020年债务管理工作经费的通知</t>
  </si>
  <si>
    <t>关于提前下达2020年技工院校国家奖学金、助学金和免学费补助资金的通知</t>
  </si>
  <si>
    <t>关于提前下达2020年中央财政城乡居民基本养老保险补助资金的通知</t>
  </si>
  <si>
    <t>关于提前下达2020年中央财政医疗服务与保障能力提升补助资金的通知</t>
  </si>
  <si>
    <t>关于提前下达2020年中央和省财政医疗救助补助预算资金的通知</t>
  </si>
  <si>
    <t>关于提前下达2020年中央就业补助资金和省级促进就业创业发展专项资金的通知</t>
  </si>
  <si>
    <t>关于提前下达中央财政2020年城乡居民基本医疗保险补助资金预算的通知</t>
  </si>
  <si>
    <t>密件</t>
  </si>
  <si>
    <t>民兵</t>
  </si>
  <si>
    <t>社会治理</t>
  </si>
  <si>
    <t>预备役</t>
  </si>
  <si>
    <t>政法纪检监察</t>
  </si>
  <si>
    <t>总计</t>
  </si>
  <si>
    <t>因公出国（境）费用</t>
  </si>
  <si>
    <t>公务接待费</t>
  </si>
  <si>
    <t>公务用车购置及运行维护费</t>
  </si>
  <si>
    <t>公务用车运行维护费</t>
  </si>
  <si>
    <t>公务用车购置</t>
  </si>
  <si>
    <t>2020年“三公”经费预算</t>
  </si>
  <si>
    <t>说明：
2020年市级“三公”经费预算为6357.94万元，比2019年预算减少5.44%。其中：
1、因公出国（境）费增长17.66%，增支的主要原因是我市加强对外合作办学、专业技术培训、学术交流、考察国外先进技术及管理经验等使出国（境）经费有所增加。由于编报2020年因公出国（境）费用预算时未考虑到今年新冠肺炎疫情的影响，在预算执行过程中将根据实际情况安排因公出国（境）费用。
2、公务接待费减少10.61%，公务用车购置和运行维护费减少13.83%。减支的主要原因是继续贯彻落实中央八项规定，厉行节约，杜绝浪费，使公务接待费、公务用车购置和运行维护费有所下降。</t>
  </si>
  <si>
    <t>增收主要是预计市级国有土地出让总成交价增加相应增加计提的国有土地收益基金收入所致。</t>
  </si>
  <si>
    <t>增收主要是预计市级土地交易市场回暖、土地交易量上升所致。</t>
  </si>
  <si>
    <t>增支主要是国有土地使用权出让收入增加相应增加安排支出所致。</t>
  </si>
  <si>
    <t>21463  港口建设费安排的支出</t>
  </si>
  <si>
    <t>增支主要是加大对港口建设投入所致。</t>
  </si>
  <si>
    <t>增支主要是加大对颐养院建设投入所致。</t>
  </si>
  <si>
    <t>科目编码</t>
  </si>
  <si>
    <t>20707</t>
  </si>
  <si>
    <t xml:space="preserve">    国家电影事业发展专项资金安排的支出</t>
  </si>
  <si>
    <t>2070799</t>
  </si>
  <si>
    <t xml:space="preserve">      其他国家电影事业发展专项资金支出</t>
  </si>
  <si>
    <t>21208</t>
  </si>
  <si>
    <t xml:space="preserve">    国有土地使用权出让收入安排的支出</t>
  </si>
  <si>
    <t>2120802</t>
  </si>
  <si>
    <t xml:space="preserve">      土地开发支出</t>
  </si>
  <si>
    <t>2120804</t>
  </si>
  <si>
    <t xml:space="preserve">      农村基础设施建设支出</t>
  </si>
  <si>
    <t>2120806</t>
  </si>
  <si>
    <t xml:space="preserve">      土地出让业务支出</t>
  </si>
  <si>
    <t>2120811</t>
  </si>
  <si>
    <t xml:space="preserve">      公共租赁住房支出</t>
  </si>
  <si>
    <t>21210</t>
  </si>
  <si>
    <t xml:space="preserve">    国有土地收益基金安排的支出</t>
  </si>
  <si>
    <t>2121099</t>
  </si>
  <si>
    <t xml:space="preserve">      其他国有土地收益基金支出</t>
  </si>
  <si>
    <t>21463</t>
  </si>
  <si>
    <t xml:space="preserve">    港口建设费安排的支出</t>
  </si>
  <si>
    <t>2146399</t>
  </si>
  <si>
    <t xml:space="preserve">      其他港口建设费安排的支出</t>
  </si>
  <si>
    <t>2290805</t>
  </si>
  <si>
    <t xml:space="preserve">      体育彩票销售机构的业务费支出</t>
  </si>
  <si>
    <t>22960</t>
  </si>
  <si>
    <t xml:space="preserve">    彩票公益金安排的支出</t>
  </si>
  <si>
    <t>2296002</t>
  </si>
  <si>
    <t xml:space="preserve">      用于社会福利的彩票公益金支出</t>
  </si>
  <si>
    <t>2296003</t>
  </si>
  <si>
    <t xml:space="preserve">      用于体育事业的彩票公益金支出</t>
  </si>
  <si>
    <t>2296006</t>
  </si>
  <si>
    <t xml:space="preserve">      用于残疾人事业的彩票公益金支出</t>
  </si>
  <si>
    <t>23204</t>
  </si>
  <si>
    <t xml:space="preserve">    地方政府专项债务付息支出</t>
  </si>
  <si>
    <t>2320411</t>
  </si>
  <si>
    <t xml:space="preserve">      国有土地使用权出让金债务付息支出</t>
  </si>
  <si>
    <t>23304</t>
  </si>
  <si>
    <t xml:space="preserve">    地方政府专项债务发行费用支出</t>
  </si>
  <si>
    <t>2330411</t>
  </si>
  <si>
    <t xml:space="preserve">      国有土地使用权出让金债务发行费用支出</t>
  </si>
  <si>
    <t>市级财力补肋下级支出</t>
  </si>
  <si>
    <t xml:space="preserve">    财政专项支出</t>
  </si>
  <si>
    <t xml:space="preserve">         高明区专项补助资金</t>
  </si>
  <si>
    <t>广东省财政厅关于提前下达2020年各市体育彩票销售机构业务费的通知</t>
  </si>
  <si>
    <t>广东省财政厅关于提前下达2020年中央补助地方国家电影事业发展专项资金的通知</t>
  </si>
  <si>
    <t>广东省财政厅关于提前下达2020年中央国家重大水利工程建设基金（三峡工程后续工作）预算的通知</t>
  </si>
  <si>
    <t>广东省财政厅关于提前下达2020年中央集中彩票公益金支持体育事业专项资金的通知</t>
  </si>
  <si>
    <t>收入</t>
  </si>
  <si>
    <t>支出</t>
  </si>
  <si>
    <t>一、利润收入</t>
  </si>
  <si>
    <t xml:space="preserve">一、解决历史遗留问题及改革成本支出 </t>
  </si>
  <si>
    <t>（一）市公控公司上缴利润收入</t>
  </si>
  <si>
    <t>（一）央省直、市属退休军转及在职军转干部生活困难补助项目</t>
  </si>
  <si>
    <t>（二）市路桥公司上缴利润收入</t>
  </si>
  <si>
    <t>（二）退休军转干人员活动经费及退休军转干管理中心补贴项目</t>
  </si>
  <si>
    <t>（三）市建投公司上缴利润收入</t>
  </si>
  <si>
    <t>（三）原行政性公司退休人员生活补贴项目（公盈)</t>
  </si>
  <si>
    <t>（四）市金控公司上缴利润收入</t>
  </si>
  <si>
    <t>（四）南海水泥厂退休教师生活补贴项目</t>
  </si>
  <si>
    <t>（五）市储粮集团上缴利润收入</t>
  </si>
  <si>
    <t>（五）国有企业办职教幼教补助支出</t>
  </si>
  <si>
    <t>二、清算收入</t>
  </si>
  <si>
    <t>（六）原17家行政性公司退休人员生活补贴(中力）</t>
  </si>
  <si>
    <t>（一）其他国有资本经营预算企业清算收入</t>
  </si>
  <si>
    <t>（七）退休人员管理专项补贴款</t>
  </si>
  <si>
    <t>三、其他国有资本经营预算收入</t>
  </si>
  <si>
    <t>（八）市中力公司代管剥离资产专项经费</t>
  </si>
  <si>
    <t>（一）中力公司代管剥离资产收入</t>
  </si>
  <si>
    <t>（九）市中力公司僵尸企业出清专项工作经费</t>
  </si>
  <si>
    <t>（十）市中力公司“僵尸企业”出清补缴注册资金及解决职工住房安置回购费用项目</t>
  </si>
  <si>
    <t>二、国有企业资本金注入</t>
  </si>
  <si>
    <t>上年净结余</t>
  </si>
  <si>
    <t>（一）市公控公司注册资本金</t>
  </si>
  <si>
    <t>（二）市公盈公司注册资本金</t>
  </si>
  <si>
    <t>（三）市粮食集团注册资本金</t>
  </si>
  <si>
    <t>三、其他国有资本经营预算支出</t>
  </si>
  <si>
    <t>（一）国有企业外部董事专项经费</t>
  </si>
  <si>
    <t>（二）国有企业审计专项经费</t>
  </si>
  <si>
    <t>（三）国有企业监事会</t>
  </si>
  <si>
    <t>（四）市铁路口岸更新和增设设施设备专项经费</t>
  </si>
  <si>
    <t xml:space="preserve">  国有资本经营预算支出</t>
  </si>
  <si>
    <t xml:space="preserve">    解决历史遗留问题及改革成本支出</t>
  </si>
  <si>
    <t xml:space="preserve">      其他解决历史遗留问题及改革成本支出</t>
  </si>
  <si>
    <t xml:space="preserve">    其他国有资本经营预算支出</t>
  </si>
  <si>
    <t xml:space="preserve">      其他国有资本经营预算支出</t>
  </si>
  <si>
    <t>佛山市科学技术学院</t>
  </si>
  <si>
    <t>佛山职业技术学院</t>
  </si>
  <si>
    <t>佛山市第一中学</t>
  </si>
  <si>
    <t>教育局</t>
  </si>
  <si>
    <t>体育运动学校</t>
  </si>
  <si>
    <t>佛山市启聪学校</t>
  </si>
  <si>
    <t>佛山市儿童活动中心幼儿园</t>
  </si>
  <si>
    <t>佛山市机关幼儿园</t>
  </si>
  <si>
    <t>佛山开放大学（佛山社区大学）</t>
  </si>
  <si>
    <t>广东省佛山邮电技工学校</t>
  </si>
  <si>
    <t>动用上年结余</t>
  </si>
  <si>
    <t>一般公共预算拨款</t>
  </si>
  <si>
    <t>基金预算财政拨款</t>
  </si>
  <si>
    <t>中国共产党佛山市委员会办公室</t>
  </si>
  <si>
    <t>市委办电子公文项目</t>
  </si>
  <si>
    <t>佛山市金融工作局</t>
  </si>
  <si>
    <t>债券融资扶持项目</t>
  </si>
  <si>
    <t>政策性小额贷款保证保险项目</t>
  </si>
  <si>
    <t>佛山市机关事务管理局</t>
  </si>
  <si>
    <t>原干部家属区部分政府旧物业修缮改造工程</t>
  </si>
  <si>
    <t>机关集中办公区公用经费</t>
  </si>
  <si>
    <t>办公大楼（场地）运行费</t>
  </si>
  <si>
    <t>公务车社会化管理经费</t>
  </si>
  <si>
    <t>教学楼安全提升工程</t>
  </si>
  <si>
    <t>佛山市机关招待所</t>
  </si>
  <si>
    <t>办公大楼（场地）运行维护费</t>
  </si>
  <si>
    <t>设备设施维护更新</t>
  </si>
  <si>
    <t>中国共产党佛山市纪律检查委员会</t>
  </si>
  <si>
    <t>佛山市法纪教育基地建设经费</t>
  </si>
  <si>
    <t>雾岗山庄建设项目经费</t>
  </si>
  <si>
    <t>佛山市党风廉政教育中心</t>
  </si>
  <si>
    <t>党风廉政建设教育基地运转工作经费</t>
  </si>
  <si>
    <t>中国共产党佛山市委员会组织部</t>
  </si>
  <si>
    <t>竞争性扶持人才项目</t>
  </si>
  <si>
    <t>中国共产党佛山市委员会宣传部</t>
  </si>
  <si>
    <t>扶持文艺精品</t>
  </si>
  <si>
    <t>扶持影视产业发展</t>
  </si>
  <si>
    <t>创文工作经费</t>
  </si>
  <si>
    <t>对外宣传工作</t>
  </si>
  <si>
    <t>创建全国版权示范城市</t>
  </si>
  <si>
    <t>佛山传媒集团</t>
  </si>
  <si>
    <t>人员保障经费</t>
  </si>
  <si>
    <t>传媒事业发展服务项目</t>
  </si>
  <si>
    <t>佛山日报社</t>
  </si>
  <si>
    <t>佛山历史文化丛书第五辑</t>
  </si>
  <si>
    <t>珠江时报社</t>
  </si>
  <si>
    <t>珠江商报社</t>
  </si>
  <si>
    <t>中国共产党佛山市委员会统一战线工作部</t>
  </si>
  <si>
    <t>统战工作经费</t>
  </si>
  <si>
    <t>中共佛山市委政法委员会</t>
  </si>
  <si>
    <t>佛山市诉前和解中心大楼建设项目</t>
  </si>
  <si>
    <t>中共佛山市委政法委员会电子公文项目</t>
  </si>
  <si>
    <t>佛山市老干部休养所</t>
  </si>
  <si>
    <t>企业离休干部补贴</t>
  </si>
  <si>
    <t>中国共产党佛山市委员会党校</t>
  </si>
  <si>
    <t>佛山市党员干部党性教育錧</t>
  </si>
  <si>
    <t>规划外培训班经费</t>
  </si>
  <si>
    <t>市干部教育领导小组规划内主体班培训费</t>
  </si>
  <si>
    <t>中国共产党佛山市委员会、佛山市人民政府接待办公室</t>
  </si>
  <si>
    <t>接待工作经费</t>
  </si>
  <si>
    <t>物资储备项目</t>
  </si>
  <si>
    <t>规划与课题研究经费</t>
  </si>
  <si>
    <t>发改业务经费</t>
  </si>
  <si>
    <t>佛山市工业和信息化局</t>
  </si>
  <si>
    <t>装备制造业产业发展扶持资金</t>
  </si>
  <si>
    <t>佛山市工业互联网发展扶持专项资金</t>
  </si>
  <si>
    <t>“四上”企业培育奖励扶持资金</t>
  </si>
  <si>
    <t>降低企业用电用气成本专项资金</t>
  </si>
  <si>
    <t>企业变压器容量基本电费专项补贴</t>
  </si>
  <si>
    <t>工业企业技术改造事后奖补专项资金</t>
  </si>
  <si>
    <t>工业企业技术改造固定资产投资奖补资金</t>
  </si>
  <si>
    <t>佛山市推动机器人应用及产业发展专项资金</t>
  </si>
  <si>
    <t>工业设计发展扶持专项资金</t>
  </si>
  <si>
    <t>经济科技发展专项资金（工信局部分）</t>
  </si>
  <si>
    <t>珠江西岸先进装备制造业投资贸易洽谈会筹办工作经费</t>
  </si>
  <si>
    <t>佛山市信息网络中心</t>
  </si>
  <si>
    <t>佛山市电子政务购买云服务项目</t>
  </si>
  <si>
    <t>佛山市电子政务基础设施及信息平台运维费项目</t>
  </si>
  <si>
    <t>佛山市教育局</t>
  </si>
  <si>
    <t>凉山州教育扶贫专项经费</t>
  </si>
  <si>
    <t>人才发展专项经费（高等教育办学机构建设专项经费）</t>
  </si>
  <si>
    <t>人才发展专项经费（基础教育高层次人才引进和培养）</t>
  </si>
  <si>
    <t>人才发展专项经费（高校高层次人才培育和引进）</t>
  </si>
  <si>
    <t>高校科技成果转化中心运作经费</t>
  </si>
  <si>
    <t>学前教育发展专项经费</t>
  </si>
  <si>
    <t>普通高中多样特色发展专项经费</t>
  </si>
  <si>
    <t>义务教育公办学校基础设施五年提升行动计划专项经费</t>
  </si>
  <si>
    <t>佛山市高校科技成果转移转化扶持专项资金</t>
  </si>
  <si>
    <t>佛山市职业教育提升经费</t>
  </si>
  <si>
    <t>中欧中心专项支出</t>
  </si>
  <si>
    <t>佛山理工大学建设经费</t>
  </si>
  <si>
    <t>教育管理工作经费</t>
  </si>
  <si>
    <t>人才发展专项经费(研究生联合培养基地)</t>
  </si>
  <si>
    <t>学生宿舍扩建工程</t>
  </si>
  <si>
    <t>佛山市科学技术局</t>
  </si>
  <si>
    <t>成果转移转化资助</t>
  </si>
  <si>
    <t>佛山市科技创新券</t>
  </si>
  <si>
    <t>核心技术攻关项目</t>
  </si>
  <si>
    <t>国家省重大科技专项配套经费</t>
  </si>
  <si>
    <t>新型研发机构补助</t>
  </si>
  <si>
    <t>科技金融专题资金</t>
  </si>
  <si>
    <t>科技创新平台专题资金</t>
  </si>
  <si>
    <t>广东省基础与应用基础研究基金佛山市联合基金项目</t>
  </si>
  <si>
    <t>科技创新团队项目</t>
  </si>
  <si>
    <t>高新技术企业培育经费</t>
  </si>
  <si>
    <t>科技企业孵化器后补助经费</t>
  </si>
  <si>
    <t>合作共建科研平台专题资金</t>
  </si>
  <si>
    <t>合作共建科研平台专题资金(佛山仙湖实验室建设)</t>
  </si>
  <si>
    <t>互联网+经费</t>
  </si>
  <si>
    <t>佛山科学馆</t>
  </si>
  <si>
    <t>佛山市公安局</t>
  </si>
  <si>
    <t>佛山警察历史博物馆和警体训练场</t>
  </si>
  <si>
    <t>佛山市公安局刑事科学技术实验室(含毒品实验室）改造（基建部分）</t>
  </si>
  <si>
    <t>佛山市110城市应急救援指挥中心综合工程技术业务用房</t>
  </si>
  <si>
    <t>佛山市反恐防暴基地（第一期）</t>
  </si>
  <si>
    <t>佛山市第三人民医院老年病区及佛山市第一人民医院感染科改建为监管病区（房）项目</t>
  </si>
  <si>
    <t>佛山市第一强制隔离戒毒所主建筑加固修缮工程</t>
  </si>
  <si>
    <t>佛山市公安局新一代移动警务建设</t>
  </si>
  <si>
    <t>佛山市公安局视频云建设项目（一期）</t>
  </si>
  <si>
    <t>佛山市公安局信息中心机房整体搬迁</t>
  </si>
  <si>
    <t>佛山市公安局智慧新法制</t>
  </si>
  <si>
    <t>佛山市公安局警务云（一期）</t>
  </si>
  <si>
    <t>网络语音资源ZK项目（2018延续2020支出）</t>
  </si>
  <si>
    <t>2020年度佛山市公安局科信支队集中运维项目</t>
  </si>
  <si>
    <t>2019年公安交通管理系统及设施设备维护项目——一环及高速公路违法抓拍电子设备维护子项目</t>
  </si>
  <si>
    <t>全局线路租赁——2019—2021年度佛山市公安局线路数据等资源租赁资格标</t>
  </si>
  <si>
    <t>办案等专项业务工作经费</t>
  </si>
  <si>
    <t>服务购置经费</t>
  </si>
  <si>
    <t>宣传及普法工作经费</t>
  </si>
  <si>
    <t>因公伤病慰问、优抚及警务健康体检等经费</t>
  </si>
  <si>
    <t>警用装备、耗材及办公办案设备购置及维护经费</t>
  </si>
  <si>
    <t>公安应急经费</t>
  </si>
  <si>
    <t>消防培训基地项目土地划拨费用及前期筹备经费</t>
  </si>
  <si>
    <t>办公大楼（场地）租金（基费）</t>
  </si>
  <si>
    <t>服务购置类（基费）</t>
  </si>
  <si>
    <t>工本费</t>
  </si>
  <si>
    <t>警用装备、耗材及办公办案设备购置及维护经费（基费）</t>
  </si>
  <si>
    <t>公安应急执法成本工作经费</t>
  </si>
  <si>
    <t>佛山市民政局</t>
  </si>
  <si>
    <t>佛山市颐养院建设经费</t>
  </si>
  <si>
    <t>市级社会组织发展专项扶持资金专项资金</t>
  </si>
  <si>
    <t>佛山市精神病治疗所</t>
  </si>
  <si>
    <t>购买医护服务</t>
  </si>
  <si>
    <t>佛山市救助管理站</t>
  </si>
  <si>
    <t>佛山市救助管理站创等级改造工程</t>
  </si>
  <si>
    <t>佛山市司法局</t>
  </si>
  <si>
    <t>法律服务提升工作经费</t>
  </si>
  <si>
    <t>司法业务经费</t>
  </si>
  <si>
    <t>佛山市财政局</t>
  </si>
  <si>
    <t>办公大楼运行维护费</t>
  </si>
  <si>
    <t>财政综合管理改革业务经费</t>
  </si>
  <si>
    <t>佛山市人力资源和社会保障局</t>
  </si>
  <si>
    <t>凉山州劳务协作补贴项目</t>
  </si>
  <si>
    <t>佛山市人力资源和社会保障局人力资源公共服务场地改造项目（佛山市禅城区轻工三路18号三座大楼）</t>
  </si>
  <si>
    <t>人才发展专项经费（市本级职业技能培训补贴资金）</t>
  </si>
  <si>
    <t>市级城乡居民基本养老保险补助资金</t>
  </si>
  <si>
    <t>新型冠状病毒肺炎疫情防控专项资金（延迟复工补助）</t>
  </si>
  <si>
    <t>人才发展专项经费（高层次人才）</t>
  </si>
  <si>
    <t>人才发展专项经费（人才引进和服务经费）</t>
  </si>
  <si>
    <t>优粤佛山卡服务经费</t>
  </si>
  <si>
    <t>佛山市人事考评管理办公室</t>
  </si>
  <si>
    <t>人事考试考务及考场运行维护费</t>
  </si>
  <si>
    <t>佛山市人力资源公共服务中心（佛山市就业创业服务中心）</t>
  </si>
  <si>
    <t>新型冠状病毒肺炎疫情防控专项资金（定向劳务协作专项资金）</t>
  </si>
  <si>
    <t>佛山市社会保险基金管理局</t>
  </si>
  <si>
    <t>市直企业离退休待遇</t>
  </si>
  <si>
    <t>市直机关事业单位退休人员待遇</t>
  </si>
  <si>
    <t>市直机关事业单位离休人员待遇</t>
  </si>
  <si>
    <t>医疗补助</t>
  </si>
  <si>
    <t>市直离休干部医疗保障</t>
  </si>
  <si>
    <t>佛山市社会保障卡制卡工本费</t>
  </si>
  <si>
    <t>佛山市自然资源局</t>
  </si>
  <si>
    <t>建设大湾区高品质森林城市补助资金</t>
  </si>
  <si>
    <t>国土空间规划编制</t>
  </si>
  <si>
    <t>自然资源管理</t>
  </si>
  <si>
    <t>自然生态文明建设</t>
  </si>
  <si>
    <t>城市更新治理</t>
  </si>
  <si>
    <t>自然资源技术服务</t>
  </si>
  <si>
    <t>佛山市土地储备中心</t>
  </si>
  <si>
    <t>市、区两级联储项目征地及报批税费（三水云东海伏户村委片区）</t>
  </si>
  <si>
    <t>禅城区张槎镇东鄱南路8号塑料四厂地上建筑物补偿</t>
  </si>
  <si>
    <t>佛山市规划城建档案馆</t>
  </si>
  <si>
    <t>场馆运行维护项目</t>
  </si>
  <si>
    <t>佛山市生态环境局</t>
  </si>
  <si>
    <t>待支付项目尾款</t>
  </si>
  <si>
    <t>佛山市住房和城乡建设局</t>
  </si>
  <si>
    <t>加氢站基础设施建设补贴专项资金</t>
  </si>
  <si>
    <t>“共同缔造”城乡人居环境建设和整治配套专项经费</t>
  </si>
  <si>
    <t>佛山市代建项目管理中心</t>
  </si>
  <si>
    <t>2020年度代建项目管理工作经费</t>
  </si>
  <si>
    <t>佛山市交通运输局</t>
  </si>
  <si>
    <t>城市配送扶持项目资金</t>
  </si>
  <si>
    <t>佛山市促进货运业装备提升补助资金（市级）</t>
  </si>
  <si>
    <t>番海大桥工程</t>
  </si>
  <si>
    <t>佛山市禅西大道南延线工程（樵乐路至佛山一环段）</t>
  </si>
  <si>
    <t>佛山一环西拓旧路改造和景观提升工程</t>
  </si>
  <si>
    <t>云勇公路工程</t>
  </si>
  <si>
    <t>金石大道西延线项目</t>
  </si>
  <si>
    <t>佛山市季华路西延线工程</t>
  </si>
  <si>
    <t>广明高速公路金白互通立交改造工程</t>
  </si>
  <si>
    <t>西二环高速公路桃园路互通立交工程</t>
  </si>
  <si>
    <t>碧桂路北延线项目</t>
  </si>
  <si>
    <t>新均榄路一期工程</t>
  </si>
  <si>
    <t>容桂外环路与中山加六线立交工程</t>
  </si>
  <si>
    <t>佛山一环西拓项目</t>
  </si>
  <si>
    <t>佛山市塘西大道三期及其南延线工程</t>
  </si>
  <si>
    <t>三水中心城区对接佛山西站项目（广云路-兴业路高快速化改造）</t>
  </si>
  <si>
    <t>荷杨大道大岗臂隧道和龙涛湾公路工程</t>
  </si>
  <si>
    <t>燃油税费返拨专项资金（治超工作经费）</t>
  </si>
  <si>
    <t>燃油税费返拨专项资金（养护工程费）</t>
  </si>
  <si>
    <t>燃油税费返拨专项资金（全市农村公路小维费）</t>
  </si>
  <si>
    <t>佛山市“四好农村路”市级补助资金</t>
  </si>
  <si>
    <t>佛山市公交运营管理费用</t>
  </si>
  <si>
    <t>交通运输规划专项经费</t>
  </si>
  <si>
    <t>交通运输行业支持企业复工复产财政专项补助经费</t>
  </si>
  <si>
    <t>佛山市交通运输工程造价服务中心</t>
  </si>
  <si>
    <t>造价工程造价服务</t>
  </si>
  <si>
    <t>佛山市水利局</t>
  </si>
  <si>
    <t>桑园围申报世界灌溉工程遗产前期工作经费</t>
  </si>
  <si>
    <t>其他扶贫支出</t>
  </si>
  <si>
    <t>促进扶贫开发帮扶对象增收</t>
  </si>
  <si>
    <t>渔业高质量发展</t>
  </si>
  <si>
    <t>培育新型经营主体和一二三产业融合发展</t>
  </si>
  <si>
    <t>品牌创建和大湾区菜篮子建设</t>
  </si>
  <si>
    <t>农产品质量安全、动植物疫病防控及稳生猪保供给</t>
  </si>
  <si>
    <t>乡村振兴统筹</t>
  </si>
  <si>
    <t>村庄人居环境整治</t>
  </si>
  <si>
    <t>佛山市云勇生态林养护中心</t>
  </si>
  <si>
    <t>佛山市云勇林场扩面提质</t>
  </si>
  <si>
    <t>佛山市商务局</t>
  </si>
  <si>
    <t>佛山市进出口公平贸易专项资金</t>
  </si>
  <si>
    <t>佛山市促进对外经济合作专项资金</t>
  </si>
  <si>
    <t>佛山市促进外资高质量发展专项资金</t>
  </si>
  <si>
    <t>扶持内贸流通业创新发展专项项目</t>
  </si>
  <si>
    <t>佛山市发展电子商务专项资金</t>
  </si>
  <si>
    <t>外贸高质量发展项目（其它方向）</t>
  </si>
  <si>
    <t>佛山市实施粤菜师傅“1+5”系列工程建设专项扶持资金</t>
  </si>
  <si>
    <t>佛山市服务贸易与商贸服务业专项资金</t>
  </si>
  <si>
    <t>外贸高质量发展项目（外贸新业态方向）(不纳入市级统筹部分）</t>
  </si>
  <si>
    <t>促进汽车市场消费升级项目</t>
  </si>
  <si>
    <t>佛山市投资促进中心工作经费</t>
  </si>
  <si>
    <t>海关“互联网+易通关”改革专项补助经费</t>
  </si>
  <si>
    <t>佛山市文化广电旅游体育局</t>
  </si>
  <si>
    <t>文化产业发展扶持专项资金</t>
  </si>
  <si>
    <t>佛山电视塔维修改造工程</t>
  </si>
  <si>
    <t>青少年业训与竞赛</t>
  </si>
  <si>
    <t>大型体育赛事活动承办</t>
  </si>
  <si>
    <t>备战第十六届省运会</t>
  </si>
  <si>
    <t>公共服务事业</t>
  </si>
  <si>
    <t>文化遗产事业发展</t>
  </si>
  <si>
    <t>产业发展</t>
  </si>
  <si>
    <t>旅游宣传和推介</t>
  </si>
  <si>
    <t>文化广电旅游体育事业工作经费</t>
  </si>
  <si>
    <t>文艺创作交流发展推广活动</t>
  </si>
  <si>
    <t>佛山粤剧传习所（佛山粤剧院）</t>
  </si>
  <si>
    <t>粤剧文化园建设</t>
  </si>
  <si>
    <t>佛山市图书馆</t>
  </si>
  <si>
    <t>图书购置经费</t>
  </si>
  <si>
    <t>佛山市演艺中心</t>
  </si>
  <si>
    <t>舞台艺术惠民工程项目</t>
  </si>
  <si>
    <t>佛山大剧院委托中演运营管理经费</t>
  </si>
  <si>
    <t>佛山市疾病预防控制中心</t>
  </si>
  <si>
    <t>新型冠状病毒肺炎疫情防控专项资金（物资购置）</t>
  </si>
  <si>
    <t>佛山市中心血站</t>
  </si>
  <si>
    <t>无偿献血经费</t>
  </si>
  <si>
    <t>采供血机构运行经费</t>
  </si>
  <si>
    <t>佛山市第一人民医院</t>
  </si>
  <si>
    <t>政府购买公共医疗卫生服务专项资金</t>
  </si>
  <si>
    <t>基于互联互通四级甲等的电子病历应用双七级水平的医联体信息平台建设</t>
  </si>
  <si>
    <t>支持公立医院改革发展资金</t>
  </si>
  <si>
    <t>佛山地区人群肠道微生物研究平台</t>
  </si>
  <si>
    <t>人工智能在耳科医疗领域的应用与拓展</t>
  </si>
  <si>
    <t>公立医院登峰计划</t>
  </si>
  <si>
    <t>新型冠状病毒肺炎疫情防控专项资金（市一医院改建经费）</t>
  </si>
  <si>
    <t>佛山市第二人民医院</t>
  </si>
  <si>
    <t>佛山市第二人民医院新院区建设项目</t>
  </si>
  <si>
    <t>佛山市第三人民医院（佛山市精神卫生中心）</t>
  </si>
  <si>
    <t>心理卫生大楼建设项目</t>
  </si>
  <si>
    <t>医疗设备购置项目</t>
  </si>
  <si>
    <t>佛山市第四人民医院(佛山市结核病防治所)</t>
  </si>
  <si>
    <t>二期工程（公共卫生与应急传染病大楼）建设</t>
  </si>
  <si>
    <t>新型冠状病毒肺炎疫情防控专项资金（四医扩建工程（临时）项目）</t>
  </si>
  <si>
    <t>佛山市第五人民医院</t>
  </si>
  <si>
    <t>佛山市中医院</t>
  </si>
  <si>
    <t>佛山市妇幼保健院</t>
  </si>
  <si>
    <t>佛山市妇女儿童医院建设</t>
  </si>
  <si>
    <t>佛山市口腔医院(佛山市牙病防治指导中心)</t>
  </si>
  <si>
    <t>佛山市口腔医院口腔医学学科建设</t>
  </si>
  <si>
    <t>市级疾病应急救助专项资金</t>
  </si>
  <si>
    <t>基层医疗卫生市级补助资金</t>
  </si>
  <si>
    <t>市级住院医师规范化培训补助经费</t>
  </si>
  <si>
    <t>市直公立医院取消药品和医用耗材加成财政补偿资金</t>
  </si>
  <si>
    <t>佛山市审计局</t>
  </si>
  <si>
    <t>实施审计全覆盖委托业务经费</t>
  </si>
  <si>
    <t>佛山市人民政府国有资产监督管理委员会</t>
  </si>
  <si>
    <t>佛山中国电科大湾区创新中心注册资金</t>
  </si>
  <si>
    <t>佛山市体育场馆中心</t>
  </si>
  <si>
    <t>世纪莲体育中心运营费用</t>
  </si>
  <si>
    <t>佛山市统计局</t>
  </si>
  <si>
    <t>行业调查工作经费</t>
  </si>
  <si>
    <t>国家统计局佛山调查队</t>
  </si>
  <si>
    <t>统计调查工作经费</t>
  </si>
  <si>
    <t>佛山市应急管理局</t>
  </si>
  <si>
    <t>佛山市森林消防综合救援队组建项目</t>
  </si>
  <si>
    <t>智慧安全佛山一期项目</t>
  </si>
  <si>
    <t>应急管理培训考核项目</t>
  </si>
  <si>
    <t>市人民政府与清华大学联合成立“清华大学--佛山先进制造研究院城市安全研究中心”经费</t>
  </si>
  <si>
    <t>佛山仲裁委员会办公室</t>
  </si>
  <si>
    <t>仲裁业务工作经费</t>
  </si>
  <si>
    <t>佛山市食品药品检验检测中心</t>
  </si>
  <si>
    <t>食品检验仪器设备购置经费</t>
  </si>
  <si>
    <t>收支两条线成本性支出保障经费</t>
  </si>
  <si>
    <t>佛山市人民防空办公室</t>
  </si>
  <si>
    <t>军民融合产业发展专项扶持资金</t>
  </si>
  <si>
    <t>佛山市人民防空办公室人防工程</t>
  </si>
  <si>
    <t>佛山市早期人防工事整治工程</t>
  </si>
  <si>
    <t>佛山市人民政府行政服务中心</t>
  </si>
  <si>
    <t>办公大楼（场地）租金</t>
  </si>
  <si>
    <t>佛山市政府12345热线</t>
  </si>
  <si>
    <t>佛山市地震局</t>
  </si>
  <si>
    <t>佛山市活断层探测与地震危险性评价项目</t>
  </si>
  <si>
    <t>佛山高新技术产业开发区管理委员会</t>
  </si>
  <si>
    <t>瞪羚、单打冠军、科技企业孵化器、研发机构、独角兽认定及扶持项目</t>
  </si>
  <si>
    <t>提升创新能力优化创新环境专项经费</t>
  </si>
  <si>
    <t>佛山高新区整体形象提升</t>
  </si>
  <si>
    <t>佛山创新灯塔社区建设</t>
  </si>
  <si>
    <t>部门专项业务经费</t>
  </si>
  <si>
    <t>军民融合专项经费</t>
  </si>
  <si>
    <t>国家知识产权试点园区建设经费</t>
  </si>
  <si>
    <t>火炬统计工作经费</t>
  </si>
  <si>
    <t>佛山中国发明成果转化研究院建设费用</t>
  </si>
  <si>
    <t>人才引领双创升级</t>
  </si>
  <si>
    <t>佛山高新区宣传策划经费</t>
  </si>
  <si>
    <t>信息调研及课题研究经费</t>
  </si>
  <si>
    <t>佛山高新区创智港孵化器运营经费</t>
  </si>
  <si>
    <t>外联统筹及招商引资经费</t>
  </si>
  <si>
    <t>海外合作经费</t>
  </si>
  <si>
    <t>佛山市政务服务数据管理局</t>
  </si>
  <si>
    <t>佛山市电子政务核心网络信息安全加固二期项目</t>
  </si>
  <si>
    <t>佛山市电子政务项目监理、测评及验收辅助服务项目</t>
  </si>
  <si>
    <t>佛山市市级社会综合治理云平台建设</t>
  </si>
  <si>
    <t>佛山市电子政务核心网络项目</t>
  </si>
  <si>
    <t>佛山市电子政务线路节点升级改造</t>
  </si>
  <si>
    <t>佛山市政务大数据平台项目</t>
  </si>
  <si>
    <t>佛山市数据决策分析平台项目</t>
  </si>
  <si>
    <t>广东（佛山）中小微企业信用信息和融资对接平台升级改造项目</t>
  </si>
  <si>
    <t>佛山市“数字政府”建设规划咨询设计项目</t>
  </si>
  <si>
    <t>佛山市政务云数据中心第二期项目</t>
  </si>
  <si>
    <t>佛山市协同办公平台</t>
  </si>
  <si>
    <t>佛山市政务服务数据管理局电子公文项目</t>
  </si>
  <si>
    <t>信息化项目专项资金</t>
  </si>
  <si>
    <t>佛山市政务服务数据管理工作经费</t>
  </si>
  <si>
    <t>佛山市医疗保障局</t>
  </si>
  <si>
    <t>市级医疗救助资金经费</t>
  </si>
  <si>
    <t>佛山市轨道交通局</t>
  </si>
  <si>
    <t>佛山市城市轨道交通发展专项资金（佛山市城市轨道交通三号线工程）</t>
  </si>
  <si>
    <t>佛山市城市轨道交通发展专项资金（佛山市城市轨道交通二号线一期工程）</t>
  </si>
  <si>
    <t>佛山市城市轨道交通发展专项资金（广州市轨道交通7号线一期工程西延顺德段项目）</t>
  </si>
  <si>
    <t>城市轨道交通保护工作</t>
  </si>
  <si>
    <t>轨道交通工程质量安全监督抽检</t>
  </si>
  <si>
    <t>轨道交通工程质量安全监督管理服务</t>
  </si>
  <si>
    <t>佛山市城市管理和综合执法局</t>
  </si>
  <si>
    <t>高明区明城、杨和镇垃圾处理费</t>
  </si>
  <si>
    <t>佛山中德工业服务区管理委员会</t>
  </si>
  <si>
    <t>佛山中德工业服务区（三龙湾）建设发展专项资金</t>
  </si>
  <si>
    <t>中德工业服务区办公运行经费</t>
  </si>
  <si>
    <t>招商推广及项目实施经费</t>
  </si>
  <si>
    <t>三龙湾规划编制研究项目经费</t>
  </si>
  <si>
    <t>对外经贸交流活动经费</t>
  </si>
  <si>
    <t>国际合作促进专项经费</t>
  </si>
  <si>
    <t>举办广东国际家电博览会费用</t>
  </si>
  <si>
    <t>三龙湾大道及相连道路综合提升工程</t>
  </si>
  <si>
    <t>佛山市信访局</t>
  </si>
  <si>
    <t>信访工作专项经费</t>
  </si>
  <si>
    <t>佛山市总工会</t>
  </si>
  <si>
    <t>代扣市直行政事业单位工会经费</t>
  </si>
  <si>
    <t>中国共产主义青年团佛山市委员会</t>
  </si>
  <si>
    <t>青少年思想引领及发展服务工作经费</t>
  </si>
  <si>
    <t>佛山市志愿者行动服务中心</t>
  </si>
  <si>
    <t>志愿者及青少年权益工作经费</t>
  </si>
  <si>
    <t>佛山市科学技术协会</t>
  </si>
  <si>
    <t>创新驱动助力工程</t>
  </si>
  <si>
    <t>2020年发明展览会</t>
  </si>
  <si>
    <t>佛山市残疾人联合会</t>
  </si>
  <si>
    <t>残疾人康复救助服务经费</t>
  </si>
  <si>
    <t>学科建设经费</t>
  </si>
  <si>
    <t>事业单位收支两条线改革成本支出</t>
  </si>
  <si>
    <t>后勤保障经费</t>
  </si>
  <si>
    <t>佛山科学技术学院</t>
  </si>
  <si>
    <t>新校区（北院）建设工程项目</t>
  </si>
  <si>
    <t>新校区教职工公寓建设经费</t>
  </si>
  <si>
    <t>佛山科学技术学院附属口腔医院迁建工程</t>
  </si>
  <si>
    <t>事业单位收支两条线改革支出</t>
  </si>
  <si>
    <t>高水平理工科大学建设经费</t>
  </si>
  <si>
    <t>普通高校困难学生资助经费</t>
  </si>
  <si>
    <t>佛山市技师学院</t>
  </si>
  <si>
    <t>佛山市技师学院新校园建设二期工程</t>
  </si>
  <si>
    <t>中等职业学校免学费资金</t>
  </si>
  <si>
    <t>教师人才经费</t>
  </si>
  <si>
    <t>国家税务总局佛山市税务局</t>
  </si>
  <si>
    <t>税收征收经费</t>
  </si>
  <si>
    <t>税务经费补助</t>
  </si>
  <si>
    <t>非税收入协管经费</t>
  </si>
  <si>
    <t>佛山市市场监督管理局</t>
  </si>
  <si>
    <t>工业产品质量提升扶持资金（质量发展类）</t>
  </si>
  <si>
    <t>佛山市工业产品质量提升扶持资金（计量类）</t>
  </si>
  <si>
    <t>佛山市知识产权资助专项资金</t>
  </si>
  <si>
    <t>佛山市市场监督管理局办公大楼修缮及消防系统改造项目</t>
  </si>
  <si>
    <t>产品质量安全监督检查经费</t>
  </si>
  <si>
    <t>标准化战略专项经费</t>
  </si>
  <si>
    <t>工业产品质量提升扶持资金（认证认可监管类）</t>
  </si>
  <si>
    <t>质量强市活动工作经费</t>
  </si>
  <si>
    <t>提升市场监管综合影响力宣传项目经费</t>
  </si>
  <si>
    <t>知识产权运营平台建设经费</t>
  </si>
  <si>
    <t>食品销售安全监管工作经费</t>
  </si>
  <si>
    <t>广东省佛山市公安消防局</t>
  </si>
  <si>
    <t>政府专职消防队经费</t>
  </si>
  <si>
    <t>消防船购置费</t>
  </si>
  <si>
    <t>消防器材购置经费</t>
  </si>
  <si>
    <t>消防车辆购置经费</t>
  </si>
  <si>
    <t>队史馆（含文化驿站）建设经费</t>
  </si>
  <si>
    <t>佛山市消防救援指挥中心系统建设项目</t>
  </si>
  <si>
    <t>公用经费</t>
  </si>
  <si>
    <t>佛山（云浮）产业转移工业园管理委员会</t>
  </si>
  <si>
    <t>佛山对口帮扶云浮工作队专项工作经费</t>
  </si>
  <si>
    <t>中华人民共和国佛山出入境边防检查站</t>
  </si>
  <si>
    <t>人员经费</t>
  </si>
  <si>
    <t>中国人民解放军广东省佛山军分区</t>
  </si>
  <si>
    <t>办公经费</t>
  </si>
  <si>
    <t>中华人民共和国佛山海关</t>
  </si>
  <si>
    <t>口岸补助经费</t>
  </si>
  <si>
    <t>中国人民银行佛山市中心支行</t>
  </si>
  <si>
    <t>经费补助</t>
  </si>
  <si>
    <t>佛山市龙卷风研究中心</t>
  </si>
  <si>
    <t>佛山市相控阵天气雷达网</t>
  </si>
  <si>
    <t>广东省对口支援新疆工作前方指挥部驻伽师县工作队</t>
  </si>
  <si>
    <t>对口支持新疆专项资金</t>
  </si>
  <si>
    <t>工作组（队）工作经费</t>
  </si>
  <si>
    <t>佛山市鸿运交通技工学校</t>
  </si>
  <si>
    <t>广东（佛山）对口凉山扶贫协作工作组</t>
  </si>
  <si>
    <t>东西部扶贫协作帮扶凉山州财政专项资金</t>
  </si>
  <si>
    <t>佛山市路桥建设有限公司</t>
  </si>
  <si>
    <t>补充资本金</t>
  </si>
  <si>
    <t>佛山市粮食集团有限公司</t>
  </si>
  <si>
    <t>地方储备粮费用补贴</t>
  </si>
  <si>
    <t>佛山电视台</t>
  </si>
  <si>
    <t>办公场地运行维护经费</t>
  </si>
  <si>
    <t>单位运行经费</t>
  </si>
  <si>
    <t>佛山人民广播电台</t>
  </si>
  <si>
    <t>季华实验室</t>
  </si>
  <si>
    <t>季华实验室运行经费</t>
  </si>
  <si>
    <t>佛山市财政局（财政性专项资金）</t>
  </si>
  <si>
    <t>城市管理奖励金</t>
  </si>
  <si>
    <t>佛山市环境保护责任制考核奖励资金</t>
  </si>
  <si>
    <t>广东省财政厅</t>
  </si>
  <si>
    <t>政府债券还本付息</t>
  </si>
  <si>
    <t>黑龙江省双鸭山市财政局</t>
  </si>
  <si>
    <t>支持双鸭山市民生发展专项资金</t>
  </si>
  <si>
    <t>财政专项资金（预算科）</t>
  </si>
  <si>
    <t>担保基金用于降低企业成本资金（支持复工复产资金）</t>
  </si>
  <si>
    <t>从土地出让净收益中按10%安排的保障性住房建设资金</t>
  </si>
  <si>
    <t>在住房公积金增值收益中安排的保障性住房建设资金</t>
  </si>
  <si>
    <t>预备费</t>
  </si>
  <si>
    <t>市级政策性投资基金</t>
  </si>
  <si>
    <t>预留专项工作经费</t>
  </si>
  <si>
    <t>粤港澳大湾区个人所得税优惠政策财政补贴资金</t>
  </si>
  <si>
    <t>参股国家制造业转型升级基金</t>
  </si>
  <si>
    <t>财政专项资金（基金收费科）</t>
  </si>
  <si>
    <t>行政事业性收费及罚没成本费</t>
  </si>
  <si>
    <t>财政专项资金（行政事业科）</t>
  </si>
  <si>
    <t>2019年度区级五套班子绩效奖励经费</t>
  </si>
  <si>
    <t>预留教育政策性地方配套资金</t>
  </si>
  <si>
    <t>财政专项资金（工贸发展科）</t>
  </si>
  <si>
    <t>财政专项资金（农业科）</t>
  </si>
  <si>
    <t>预留支持挂牌督办扶贫村费用等扶贫支出</t>
  </si>
  <si>
    <t>财政专项资金（基建科）</t>
  </si>
  <si>
    <t>财政性资金投资工程委托审核费</t>
  </si>
  <si>
    <t>财政专项资金（社会保障科）</t>
  </si>
  <si>
    <t>妇幼保健院购买设备</t>
  </si>
  <si>
    <t>新型冠状病毒肺炎疫情防控专项资金</t>
  </si>
  <si>
    <t>本级转移支出（预算科）</t>
  </si>
  <si>
    <t>上解省“两院”体制基数</t>
  </si>
  <si>
    <t>体制上解支出</t>
  </si>
  <si>
    <t>上解省地方津补贴调节基金</t>
  </si>
  <si>
    <t>出口退税专项上解</t>
  </si>
  <si>
    <t>对口援藏资金</t>
  </si>
  <si>
    <t>上解省对口援助四川省甘孜藏族自治州资金</t>
  </si>
  <si>
    <t>广东省佛山监狱上划省管理专项经费</t>
  </si>
  <si>
    <t>高明区专项补助资金</t>
  </si>
  <si>
    <t>上解省税务系统经费</t>
  </si>
  <si>
    <t>专项上解支出</t>
  </si>
  <si>
    <r>
      <rPr>
        <sz val="10"/>
        <rFont val="宋体"/>
        <charset val="134"/>
      </rPr>
      <t>表3</t>
    </r>
    <r>
      <rPr>
        <sz val="10"/>
        <rFont val="宋体"/>
        <charset val="134"/>
      </rPr>
      <t>6</t>
    </r>
  </si>
  <si>
    <t>对口帮扶村湛江市吴川市振文镇沙洲村扶贫专项经费</t>
  </si>
  <si>
    <t>对口支援巫山县工作专项资金</t>
  </si>
  <si>
    <t>财政专项资金</t>
  </si>
  <si>
    <r>
      <rPr>
        <sz val="11"/>
        <color theme="1"/>
        <rFont val="宋体"/>
        <charset val="134"/>
      </rPr>
      <t xml:space="preserve"> </t>
    </r>
    <r>
      <rPr>
        <sz val="11"/>
        <color theme="1"/>
        <rFont val="宋体"/>
        <charset val="134"/>
      </rPr>
      <t xml:space="preserve">   </t>
    </r>
  </si>
  <si>
    <t>险种</t>
  </si>
  <si>
    <r>
      <rPr>
        <b/>
        <sz val="10"/>
        <rFont val="宋体"/>
        <charset val="134"/>
      </rPr>
      <t>支出</t>
    </r>
    <r>
      <rPr>
        <b/>
        <sz val="10"/>
        <rFont val="Arial"/>
        <charset val="134"/>
      </rPr>
      <t xml:space="preserve"> </t>
    </r>
    <r>
      <rPr>
        <b/>
        <sz val="10"/>
        <rFont val="宋体"/>
        <charset val="134"/>
      </rPr>
      <t>情况</t>
    </r>
  </si>
  <si>
    <t>结余情况</t>
  </si>
  <si>
    <t>2019年年初预算</t>
  </si>
  <si>
    <t>当期收入合计</t>
  </si>
  <si>
    <t>完成年初预算（%）</t>
  </si>
  <si>
    <t>当期支出合计</t>
  </si>
  <si>
    <t>当期结余</t>
  </si>
  <si>
    <t>医疗保险基金</t>
  </si>
  <si>
    <t>失业保险基金</t>
  </si>
  <si>
    <t>生育保险基金</t>
  </si>
  <si>
    <t>机关养老保险基金</t>
  </si>
  <si>
    <t>城乡居民养老保险基金</t>
  </si>
  <si>
    <t>备注：由于市人大会延期召开，至截稿前，2019年我市社会保险基金预算执行数已有实际数，即本表中的“当期收入/支出”反映了全市社会保险基金预算实际执行情况。</t>
  </si>
  <si>
    <t>项  目</t>
  </si>
  <si>
    <t>2019年执行数</t>
  </si>
  <si>
    <t>2020年预算数</t>
  </si>
  <si>
    <t>预算数为上年执行数的%</t>
  </si>
  <si>
    <t>佛山市社会保险基金收入合计</t>
  </si>
  <si>
    <t>一、失业保险基金收入</t>
  </si>
  <si>
    <t xml:space="preserve">    其中：保险费收入</t>
  </si>
  <si>
    <t>失业实行浮动费率，收入减少</t>
  </si>
  <si>
    <t xml:space="preserve">          财政补贴收入</t>
  </si>
  <si>
    <t xml:space="preserve">          利息收入</t>
  </si>
  <si>
    <t>2020年定期到期较少</t>
  </si>
  <si>
    <t xml:space="preserve">          其他收入</t>
  </si>
  <si>
    <t>二、基本医疗保险基金收入</t>
  </si>
  <si>
    <t>部分区2020年财政补助提前在2019年底预下达</t>
  </si>
  <si>
    <t>三、机关事业单位基本养老保险基金收入</t>
  </si>
  <si>
    <t>机关养老保险单位费率下降；且按照省要求，2020年省属非驻穗单位的预算由省统一做，而2019年执行数含这部分单位数据</t>
  </si>
  <si>
    <t>机关养老保险实行市级统筹，区级管理，收支缺口由区财政弥补，禅城区2020年财政补贴按照收支缺口弥补的财政补助收入减少；三水区2020年部分财政补贴在2019年提前下达</t>
  </si>
  <si>
    <t>机关养老改革后，丧葬抚恤费由财政负担，2019年含财政归还机关养老保险清算基金代垫的丧葬抚恤费。</t>
  </si>
  <si>
    <t>四、 城乡居民社会养老保险基金收入</t>
  </si>
  <si>
    <t>近年来，城乡居民转参企业养老，城乡居民养老参保人员逐渐下降</t>
  </si>
  <si>
    <t>2020年定期到期较多</t>
  </si>
  <si>
    <t>　　注：由于编报2020年社会保险基金预算时，2019年社会保险基金预算尚未执行完毕，因此本表及后面表格中的“2019年执行数”为2019年全年执行数的预估数。</t>
  </si>
  <si>
    <t>项　目</t>
  </si>
  <si>
    <t>佛山市社会保险基金支出合计</t>
  </si>
  <si>
    <t>一、失业保险基金支出</t>
  </si>
  <si>
    <t>　　其中：失业保险金支出</t>
  </si>
  <si>
    <t xml:space="preserve">         医疗保险费支出</t>
  </si>
  <si>
    <t xml:space="preserve">         丧葬抚恤补助支出</t>
  </si>
  <si>
    <t xml:space="preserve">         职业培训和职业介绍补贴支出</t>
  </si>
  <si>
    <t>职业培训和职业介绍补贴支出为失业专项支出，区人社部门根据实际情况预测2020年的支出。</t>
  </si>
  <si>
    <t xml:space="preserve">         稳定岗位补贴支出</t>
  </si>
  <si>
    <t>因2019年除了支付当年申请并公示的稳岗补贴外，还支付了2018年申请并公示的之前年度的稳岗补贴。</t>
  </si>
  <si>
    <t xml:space="preserve">         技能提升补贴支出 </t>
  </si>
  <si>
    <t>因该项支出的申请核发系统2019年10月底才测试完成，2019年的申请人数较少，支出较少；随着系统的开放使用，政策被参保人熟知，预计2020年的申请人数会大幅度增加。</t>
  </si>
  <si>
    <t xml:space="preserve">         其他费用支出</t>
  </si>
  <si>
    <t>该支出项目包括含农民合同制工人一次性生活补助、求职补贴、创业担保基金及担保贴息、临时价格补贴；2020年比2019年支出下降主要是因为2019年预计支付创业担保基金1.4亿，2020年预计支付担保贴息0.9亿左右。</t>
  </si>
  <si>
    <t xml:space="preserve">         其他支出</t>
  </si>
  <si>
    <t>2019年因为受影响企业返还的原标准较高，暂停申请，12月出台待省出台新的支付标准后正常受理受影响企业返还的申请，2020年支出将大幅增加。</t>
  </si>
  <si>
    <t>二、基本医疗保险基金支出</t>
  </si>
  <si>
    <t>　　其中：医疗保险待遇支出</t>
  </si>
  <si>
    <t xml:space="preserve">         医疗保险个人帐户基金支出</t>
  </si>
  <si>
    <t xml:space="preserve">         大病医疗保险支出</t>
  </si>
  <si>
    <t>三、机关事业单位基本养老保险基金支出</t>
  </si>
  <si>
    <t xml:space="preserve">    其中：基本养老金支出</t>
  </si>
  <si>
    <t>2019年各区机关养老存在退试点个账支出，且按照省要求，2020年省属非驻穗单位的预算由省统一做，而2019年执行数含这部分单位数据。</t>
  </si>
  <si>
    <t xml:space="preserve">          其他机关事业单位基本养老保险基金支出</t>
  </si>
  <si>
    <t>2019年包含机关养老改革过渡期与财政的清算支出，按照省文件要求2019年要完成清算，预计2020年不存在这部分支出。</t>
  </si>
  <si>
    <t>四、城乡居民社会养老保险基金支出</t>
  </si>
  <si>
    <t>　　其中：基础养老金支出</t>
  </si>
  <si>
    <t xml:space="preserve">         个人账户养老金支出</t>
  </si>
  <si>
    <t xml:space="preserve">         其他城乡居民社会养老保险基金支出</t>
  </si>
  <si>
    <t>佛山市社会保险基金本年收支结余</t>
  </si>
  <si>
    <t>佛山市社会保险基金年末累计结余</t>
  </si>
  <si>
    <t>一、失业保险基金本年收支结余</t>
  </si>
  <si>
    <t>省出台了各项稳定就业支出导致支出大幅增加。</t>
  </si>
  <si>
    <t>　　失业保险基金年末累计结余</t>
  </si>
  <si>
    <t>二、基本医疗保险基金本年收支结余</t>
  </si>
  <si>
    <t>　　基本医疗保险基金年末累计结余</t>
  </si>
  <si>
    <t>三、机关事业单位基本养老保险基金本年收支结余</t>
  </si>
  <si>
    <t>因为机关养老改革后，原来部分由财政负担的待遇归并到机关养老基金中支付，当年基金支出远大于机关养老当年收入，由于存在历年结余，部分区的财政暂时不考虑财政补贴弥补。</t>
  </si>
  <si>
    <t xml:space="preserve">    机关事业单位基本养老保险基金年末累计结余</t>
  </si>
  <si>
    <t>四、城乡居民社会养老保险基金本年收支结余</t>
  </si>
  <si>
    <t>2014年底一次性补缴政策影响，导致之后年份个人账户基金支出增加。因转参企业养老保险，居民养老参保人数逐渐下降，保费收入下降，导致当年收支赤字。</t>
  </si>
  <si>
    <t>　　城乡居民社会养老保险基金年末累计结余</t>
  </si>
  <si>
    <t>单位</t>
  </si>
  <si>
    <t>一、机关事业单位养老保险</t>
  </si>
  <si>
    <t>×</t>
  </si>
  <si>
    <t xml:space="preserve">  (一)参保人数</t>
  </si>
  <si>
    <t>人</t>
  </si>
  <si>
    <t xml:space="preserve">    1.在职职工</t>
  </si>
  <si>
    <t xml:space="preserve">    2.退休人员</t>
  </si>
  <si>
    <t>（二）缴费人数</t>
  </si>
  <si>
    <t>二、城乡居民社会养老保险</t>
  </si>
  <si>
    <t xml:space="preserve"> （一）16-59周岁参保缴费人数</t>
  </si>
  <si>
    <t xml:space="preserve"> （二）养老金领取人员</t>
  </si>
  <si>
    <t>三、基本医疗保险</t>
  </si>
  <si>
    <t xml:space="preserve">  (一)职工参保人数</t>
  </si>
  <si>
    <t xml:space="preserve">    2.离退休人员</t>
  </si>
  <si>
    <t>（二）居民参保缴费人员年末数</t>
  </si>
</sst>
</file>

<file path=xl/styles.xml><?xml version="1.0" encoding="utf-8"?>
<styleSheet xmlns="http://schemas.openxmlformats.org/spreadsheetml/2006/main">
  <numFmts count="19">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0;;"/>
    <numFmt numFmtId="177" formatCode="0.00_ ;\-0.00"/>
    <numFmt numFmtId="178" formatCode="0.000"/>
    <numFmt numFmtId="179" formatCode="#,##0.00_ ;\-#,##0.00"/>
    <numFmt numFmtId="180" formatCode="0_ "/>
    <numFmt numFmtId="181" formatCode="#,##0_ ;\-#,##0"/>
    <numFmt numFmtId="182" formatCode="#,##0_);[Red]\(#,##0\)"/>
    <numFmt numFmtId="183" formatCode="0.00%;\-0.00%"/>
    <numFmt numFmtId="184" formatCode="#,##0.00_);[Red]\(#,##0.00\)"/>
    <numFmt numFmtId="185" formatCode="0_ ;\-0"/>
    <numFmt numFmtId="186" formatCode="#,##0_ "/>
    <numFmt numFmtId="187" formatCode="_ * #,##0.0000_ ;_ * \-#,##0.0000_ ;_ * &quot;-&quot;??_ ;_ @_ "/>
    <numFmt numFmtId="188" formatCode="0.0%"/>
    <numFmt numFmtId="189" formatCode="#,##0.00_ "/>
    <numFmt numFmtId="190" formatCode="_ * #,##0_ ;_ * \-#,##0_ ;_ * &quot;-&quot;??_ ;_ @_ "/>
  </numFmts>
  <fonts count="63">
    <font>
      <sz val="11"/>
      <color theme="1"/>
      <name val="宋体"/>
      <charset val="134"/>
    </font>
    <font>
      <sz val="10"/>
      <name val="宋体"/>
      <charset val="134"/>
    </font>
    <font>
      <sz val="20"/>
      <color indexed="8"/>
      <name val="黑体"/>
      <charset val="134"/>
    </font>
    <font>
      <sz val="10"/>
      <color indexed="8"/>
      <name val="宋体"/>
      <charset val="134"/>
    </font>
    <font>
      <sz val="10"/>
      <color theme="1"/>
      <name val="宋体"/>
      <charset val="134"/>
    </font>
    <font>
      <sz val="20"/>
      <name val="黑体"/>
      <charset val="134"/>
    </font>
    <font>
      <b/>
      <sz val="10"/>
      <name val="宋体"/>
      <charset val="134"/>
    </font>
    <font>
      <sz val="11"/>
      <name val="宋体"/>
      <charset val="134"/>
    </font>
    <font>
      <sz val="10"/>
      <color rgb="FFFF0000"/>
      <name val="宋体"/>
      <charset val="134"/>
    </font>
    <font>
      <sz val="10"/>
      <color rgb="FF000000"/>
      <name val="宋体"/>
      <charset val="134"/>
    </font>
    <font>
      <b/>
      <sz val="20"/>
      <name val="黑体"/>
      <charset val="134"/>
    </font>
    <font>
      <sz val="10"/>
      <name val="Arial"/>
      <charset val="134"/>
    </font>
    <font>
      <sz val="10"/>
      <name val="黑体"/>
      <charset val="134"/>
    </font>
    <font>
      <sz val="11"/>
      <color indexed="8"/>
      <name val="宋体"/>
      <charset val="134"/>
    </font>
    <font>
      <sz val="18"/>
      <name val="黑体"/>
      <charset val="134"/>
    </font>
    <font>
      <sz val="12"/>
      <name val="仿宋_GB2312"/>
      <charset val="134"/>
    </font>
    <font>
      <sz val="8"/>
      <name val="宋体"/>
      <charset val="134"/>
    </font>
    <font>
      <sz val="16"/>
      <name val="宋体"/>
      <charset val="134"/>
    </font>
    <font>
      <sz val="10"/>
      <name val="SimSun"/>
      <charset val="134"/>
    </font>
    <font>
      <sz val="11"/>
      <color rgb="FFFF0000"/>
      <name val="宋体"/>
      <charset val="134"/>
    </font>
    <font>
      <sz val="20"/>
      <color theme="1"/>
      <name val="黑体"/>
      <charset val="134"/>
    </font>
    <font>
      <sz val="10"/>
      <color theme="1"/>
      <name val="宋体"/>
      <charset val="134"/>
      <scheme val="minor"/>
    </font>
    <font>
      <sz val="12"/>
      <name val="宋体"/>
      <charset val="134"/>
    </font>
    <font>
      <sz val="12"/>
      <color theme="1"/>
      <name val="仿宋_GB2312"/>
      <charset val="134"/>
    </font>
    <font>
      <sz val="12"/>
      <color theme="1"/>
      <name val="宋体"/>
      <charset val="134"/>
    </font>
    <font>
      <sz val="8"/>
      <color theme="1"/>
      <name val="宋体"/>
      <charset val="134"/>
    </font>
    <font>
      <b/>
      <sz val="12"/>
      <name val="仿宋_GB2312"/>
      <charset val="134"/>
    </font>
    <font>
      <sz val="8"/>
      <color indexed="8"/>
      <name val="宋体"/>
      <charset val="134"/>
    </font>
    <font>
      <sz val="10"/>
      <name val="宋体"/>
      <charset val="134"/>
      <scheme val="minor"/>
    </font>
    <font>
      <sz val="10"/>
      <name val="仿宋_GB2312"/>
      <charset val="134"/>
    </font>
    <font>
      <sz val="9"/>
      <name val="宋体"/>
      <charset val="134"/>
    </font>
    <font>
      <sz val="17.5"/>
      <name val="楷体_GB2312"/>
      <charset val="134"/>
    </font>
    <font>
      <sz val="28"/>
      <name val="华文中宋"/>
      <charset val="134"/>
    </font>
    <font>
      <b/>
      <sz val="17.5"/>
      <name val="楷体_GB2312"/>
      <charset val="134"/>
    </font>
    <font>
      <b/>
      <sz val="28"/>
      <name val="黑体"/>
      <charset val="134"/>
    </font>
    <font>
      <sz val="11"/>
      <color theme="1"/>
      <name val="宋体"/>
      <charset val="134"/>
      <scheme val="minor"/>
    </font>
    <font>
      <sz val="11"/>
      <color theme="1"/>
      <name val="宋体"/>
      <charset val="134"/>
    </font>
    <font>
      <b/>
      <sz val="15"/>
      <color theme="3"/>
      <name val="宋体"/>
      <charset val="134"/>
      <scheme val="minor"/>
    </font>
    <font>
      <sz val="11"/>
      <color rgb="FF9C0006"/>
      <name val="宋体"/>
      <charset val="0"/>
      <scheme val="minor"/>
    </font>
    <font>
      <sz val="11"/>
      <color theme="1"/>
      <name val="宋体"/>
      <charset val="0"/>
      <scheme val="minor"/>
    </font>
    <font>
      <b/>
      <sz val="11"/>
      <color rgb="FFFFFFFF"/>
      <name val="宋体"/>
      <charset val="0"/>
      <scheme val="minor"/>
    </font>
    <font>
      <sz val="11"/>
      <color theme="1"/>
      <name val="宋体"/>
      <charset val="134"/>
      <scheme val="minor"/>
    </font>
    <font>
      <sz val="11"/>
      <color rgb="FF3F3F76"/>
      <name val="宋体"/>
      <charset val="0"/>
      <scheme val="minor"/>
    </font>
    <font>
      <sz val="11"/>
      <color rgb="FF9C6500"/>
      <name val="宋体"/>
      <charset val="0"/>
      <scheme val="minor"/>
    </font>
    <font>
      <b/>
      <sz val="13"/>
      <color theme="3"/>
      <name val="宋体"/>
      <charset val="134"/>
      <scheme val="minor"/>
    </font>
    <font>
      <sz val="11"/>
      <color indexed="20"/>
      <name val="宋体"/>
      <charset val="134"/>
    </font>
    <font>
      <sz val="11"/>
      <color theme="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FA7D00"/>
      <name val="宋体"/>
      <charset val="0"/>
      <scheme val="minor"/>
    </font>
    <font>
      <sz val="11"/>
      <color rgb="FFFF0000"/>
      <name val="宋体"/>
      <charset val="0"/>
      <scheme val="minor"/>
    </font>
    <font>
      <sz val="11"/>
      <color rgb="FF006100"/>
      <name val="宋体"/>
      <charset val="0"/>
      <scheme val="minor"/>
    </font>
    <font>
      <i/>
      <sz val="11"/>
      <color rgb="FF7F7F7F"/>
      <name val="宋体"/>
      <charset val="0"/>
      <scheme val="minor"/>
    </font>
    <font>
      <sz val="11"/>
      <color indexed="16"/>
      <name val="宋体"/>
      <charset val="134"/>
    </font>
    <font>
      <sz val="12"/>
      <name val="宋体"/>
      <charset val="134"/>
      <scheme val="minor"/>
    </font>
    <font>
      <sz val="11"/>
      <color indexed="17"/>
      <name val="宋体"/>
      <charset val="134"/>
    </font>
    <font>
      <b/>
      <sz val="10"/>
      <name val="Arial"/>
      <charset val="134"/>
    </font>
    <font>
      <sz val="16"/>
      <name val="黑体"/>
      <charset val="134"/>
    </font>
  </fonts>
  <fills count="39">
    <fill>
      <patternFill patternType="none"/>
    </fill>
    <fill>
      <patternFill patternType="gray125"/>
    </fill>
    <fill>
      <patternFill patternType="solid">
        <fgColor indexed="9"/>
        <bgColor indexed="64"/>
      </patternFill>
    </fill>
    <fill>
      <patternFill patternType="mediumGray">
        <fgColor rgb="FFFFFFFF"/>
      </patternFill>
    </fill>
    <fill>
      <patternFill patternType="solid">
        <fgColor theme="0"/>
        <bgColor indexed="64"/>
      </patternFill>
    </fill>
    <fill>
      <patternFill patternType="solid">
        <fgColor indexed="9"/>
        <bgColor indexed="8"/>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indexed="45"/>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rgb="FF000000"/>
      </bottom>
      <diagonal/>
    </border>
    <border>
      <left/>
      <right style="thin">
        <color rgb="FF000000"/>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0"/>
      </right>
      <top style="thin">
        <color indexed="0"/>
      </top>
      <bottom/>
      <diagonal/>
    </border>
    <border>
      <left style="thin">
        <color indexed="0"/>
      </left>
      <right style="thin">
        <color indexed="0"/>
      </right>
      <top style="thin">
        <color indexed="0"/>
      </top>
      <bottom/>
      <diagonal/>
    </border>
    <border>
      <left style="thin">
        <color indexed="8"/>
      </left>
      <right/>
      <top style="thin">
        <color indexed="8"/>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111">
    <xf numFmtId="0" fontId="0" fillId="0" borderId="0">
      <alignment vertical="center"/>
    </xf>
    <xf numFmtId="42" fontId="35" fillId="0" borderId="0" applyFont="0" applyFill="0" applyBorder="0" applyAlignment="0" applyProtection="0">
      <alignment vertical="center"/>
    </xf>
    <xf numFmtId="0" fontId="39" fillId="13" borderId="0" applyNumberFormat="0" applyBorder="0" applyAlignment="0" applyProtection="0">
      <alignment vertical="center"/>
    </xf>
    <xf numFmtId="0" fontId="42" fillId="10" borderId="31" applyNumberFormat="0" applyAlignment="0" applyProtection="0">
      <alignment vertical="center"/>
    </xf>
    <xf numFmtId="44" fontId="35" fillId="0" borderId="0" applyFont="0" applyFill="0" applyBorder="0" applyAlignment="0" applyProtection="0">
      <alignment vertical="center"/>
    </xf>
    <xf numFmtId="0" fontId="45" fillId="15" borderId="0" applyNumberFormat="0" applyBorder="0" applyAlignment="0" applyProtection="0">
      <alignment vertical="center"/>
    </xf>
    <xf numFmtId="41" fontId="35" fillId="0" borderId="0" applyFont="0" applyFill="0" applyBorder="0" applyAlignment="0" applyProtection="0">
      <alignment vertical="center"/>
    </xf>
    <xf numFmtId="0" fontId="39" fillId="12" borderId="0" applyNumberFormat="0" applyBorder="0" applyAlignment="0" applyProtection="0">
      <alignment vertical="center"/>
    </xf>
    <xf numFmtId="0" fontId="38" fillId="6" borderId="0" applyNumberFormat="0" applyBorder="0" applyAlignment="0" applyProtection="0">
      <alignment vertical="center"/>
    </xf>
    <xf numFmtId="43" fontId="13" fillId="0" borderId="0" applyFont="0" applyFill="0" applyBorder="0" applyAlignment="0" applyProtection="0">
      <alignment vertical="center"/>
    </xf>
    <xf numFmtId="0" fontId="46" fillId="16" borderId="0" applyNumberFormat="0" applyBorder="0" applyAlignment="0" applyProtection="0">
      <alignment vertical="center"/>
    </xf>
    <xf numFmtId="0" fontId="49" fillId="0" borderId="0" applyNumberFormat="0" applyFill="0" applyBorder="0" applyAlignment="0" applyProtection="0">
      <alignment vertical="center"/>
    </xf>
    <xf numFmtId="9" fontId="35" fillId="0" borderId="0" applyFont="0" applyFill="0" applyBorder="0" applyAlignment="0" applyProtection="0">
      <alignment vertical="center"/>
    </xf>
    <xf numFmtId="0" fontId="51" fillId="0" borderId="0" applyNumberFormat="0" applyFill="0" applyBorder="0" applyAlignment="0" applyProtection="0">
      <alignment vertical="center"/>
    </xf>
    <xf numFmtId="0" fontId="36" fillId="0" borderId="0">
      <alignment vertical="center"/>
    </xf>
    <xf numFmtId="0" fontId="35" fillId="9" borderId="30" applyNumberFormat="0" applyFont="0" applyAlignment="0" applyProtection="0">
      <alignment vertical="center"/>
    </xf>
    <xf numFmtId="0" fontId="46" fillId="21" borderId="0" applyNumberFormat="0" applyBorder="0" applyAlignment="0" applyProtection="0">
      <alignment vertical="center"/>
    </xf>
    <xf numFmtId="0" fontId="4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2" fillId="0" borderId="0"/>
    <xf numFmtId="0" fontId="53" fillId="0" borderId="0" applyNumberFormat="0" applyFill="0" applyBorder="0" applyAlignment="0" applyProtection="0">
      <alignment vertical="center"/>
    </xf>
    <xf numFmtId="0" fontId="41" fillId="0" borderId="0">
      <alignment vertical="center"/>
    </xf>
    <xf numFmtId="0" fontId="41" fillId="0" borderId="0">
      <alignment vertical="center"/>
    </xf>
    <xf numFmtId="0" fontId="57" fillId="0" borderId="0" applyNumberFormat="0" applyFill="0" applyBorder="0" applyAlignment="0" applyProtection="0">
      <alignment vertical="center"/>
    </xf>
    <xf numFmtId="0" fontId="37" fillId="0" borderId="28" applyNumberFormat="0" applyFill="0" applyAlignment="0" applyProtection="0">
      <alignment vertical="center"/>
    </xf>
    <xf numFmtId="0" fontId="22" fillId="0" borderId="0"/>
    <xf numFmtId="0" fontId="44" fillId="0" borderId="28" applyNumberFormat="0" applyFill="0" applyAlignment="0" applyProtection="0">
      <alignment vertical="center"/>
    </xf>
    <xf numFmtId="0" fontId="46" fillId="22" borderId="0" applyNumberFormat="0" applyBorder="0" applyAlignment="0" applyProtection="0">
      <alignment vertical="center"/>
    </xf>
    <xf numFmtId="0" fontId="48" fillId="0" borderId="33" applyNumberFormat="0" applyFill="0" applyAlignment="0" applyProtection="0">
      <alignment vertical="center"/>
    </xf>
    <xf numFmtId="0" fontId="46" fillId="20" borderId="0" applyNumberFormat="0" applyBorder="0" applyAlignment="0" applyProtection="0">
      <alignment vertical="center"/>
    </xf>
    <xf numFmtId="0" fontId="47" fillId="18" borderId="32" applyNumberFormat="0" applyAlignment="0" applyProtection="0">
      <alignment vertical="center"/>
    </xf>
    <xf numFmtId="0" fontId="50" fillId="18" borderId="31" applyNumberFormat="0" applyAlignment="0" applyProtection="0">
      <alignment vertical="center"/>
    </xf>
    <xf numFmtId="0" fontId="40" fillId="8" borderId="29" applyNumberFormat="0" applyAlignment="0" applyProtection="0">
      <alignment vertical="center"/>
    </xf>
    <xf numFmtId="43" fontId="41" fillId="0" borderId="0" applyFont="0" applyFill="0" applyBorder="0" applyAlignment="0" applyProtection="0">
      <alignment vertical="center"/>
    </xf>
    <xf numFmtId="0" fontId="39" fillId="24" borderId="0" applyNumberFormat="0" applyBorder="0" applyAlignment="0" applyProtection="0">
      <alignment vertical="center"/>
    </xf>
    <xf numFmtId="0" fontId="46" fillId="26" borderId="0" applyNumberFormat="0" applyBorder="0" applyAlignment="0" applyProtection="0">
      <alignment vertical="center"/>
    </xf>
    <xf numFmtId="0" fontId="54" fillId="0" borderId="35" applyNumberFormat="0" applyFill="0" applyAlignment="0" applyProtection="0">
      <alignment vertical="center"/>
    </xf>
    <xf numFmtId="0" fontId="52" fillId="0" borderId="34" applyNumberFormat="0" applyFill="0" applyAlignment="0" applyProtection="0">
      <alignment vertical="center"/>
    </xf>
    <xf numFmtId="0" fontId="56" fillId="23" borderId="0" applyNumberFormat="0" applyBorder="0" applyAlignment="0" applyProtection="0">
      <alignment vertical="center"/>
    </xf>
    <xf numFmtId="0" fontId="43" fillId="11" borderId="0" applyNumberFormat="0" applyBorder="0" applyAlignment="0" applyProtection="0">
      <alignment vertical="center"/>
    </xf>
    <xf numFmtId="0" fontId="39" fillId="27" borderId="0" applyNumberFormat="0" applyBorder="0" applyAlignment="0" applyProtection="0">
      <alignment vertical="center"/>
    </xf>
    <xf numFmtId="43" fontId="41" fillId="0" borderId="0" applyFont="0" applyFill="0" applyBorder="0" applyAlignment="0" applyProtection="0">
      <alignment vertical="center"/>
    </xf>
    <xf numFmtId="0" fontId="46" fillId="17" borderId="0" applyNumberFormat="0" applyBorder="0" applyAlignment="0" applyProtection="0">
      <alignment vertical="center"/>
    </xf>
    <xf numFmtId="0" fontId="39" fillId="19" borderId="0" applyNumberFormat="0" applyBorder="0" applyAlignment="0" applyProtection="0">
      <alignment vertical="center"/>
    </xf>
    <xf numFmtId="0" fontId="45" fillId="15" borderId="0" applyNumberFormat="0" applyBorder="0" applyAlignment="0" applyProtection="0">
      <alignment vertical="center"/>
    </xf>
    <xf numFmtId="0" fontId="39" fillId="7" borderId="0" applyNumberFormat="0" applyBorder="0" applyAlignment="0" applyProtection="0">
      <alignment vertical="center"/>
    </xf>
    <xf numFmtId="0" fontId="39" fillId="30" borderId="0" applyNumberFormat="0" applyBorder="0" applyAlignment="0" applyProtection="0">
      <alignment vertical="center"/>
    </xf>
    <xf numFmtId="0" fontId="39" fillId="32" borderId="0" applyNumberFormat="0" applyBorder="0" applyAlignment="0" applyProtection="0">
      <alignment vertical="center"/>
    </xf>
    <xf numFmtId="0" fontId="45" fillId="15" borderId="0" applyNumberFormat="0" applyBorder="0" applyAlignment="0" applyProtection="0">
      <alignment vertical="center"/>
    </xf>
    <xf numFmtId="0" fontId="46" fillId="33" borderId="0" applyNumberFormat="0" applyBorder="0" applyAlignment="0" applyProtection="0">
      <alignment vertical="center"/>
    </xf>
    <xf numFmtId="0" fontId="46" fillId="25" borderId="0" applyNumberFormat="0" applyBorder="0" applyAlignment="0" applyProtection="0">
      <alignment vertical="center"/>
    </xf>
    <xf numFmtId="0" fontId="39" fillId="29" borderId="0" applyNumberFormat="0" applyBorder="0" applyAlignment="0" applyProtection="0">
      <alignment vertical="center"/>
    </xf>
    <xf numFmtId="0" fontId="39" fillId="31" borderId="0" applyNumberFormat="0" applyBorder="0" applyAlignment="0" applyProtection="0">
      <alignment vertical="center"/>
    </xf>
    <xf numFmtId="0" fontId="46" fillId="28" borderId="0" applyNumberFormat="0" applyBorder="0" applyAlignment="0" applyProtection="0">
      <alignment vertical="center"/>
    </xf>
    <xf numFmtId="0" fontId="36" fillId="0" borderId="0">
      <alignment vertical="center"/>
    </xf>
    <xf numFmtId="0" fontId="39" fillId="14"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22" fillId="0" borderId="0">
      <alignment vertical="center"/>
    </xf>
    <xf numFmtId="0" fontId="41" fillId="0" borderId="0">
      <alignment vertical="center"/>
    </xf>
    <xf numFmtId="0" fontId="39" fillId="36" borderId="0" applyNumberFormat="0" applyBorder="0" applyAlignment="0" applyProtection="0">
      <alignment vertical="center"/>
    </xf>
    <xf numFmtId="0" fontId="58" fillId="15" borderId="0" applyNumberFormat="0" applyBorder="0" applyAlignment="0" applyProtection="0">
      <alignment vertical="center"/>
    </xf>
    <xf numFmtId="0" fontId="22" fillId="0" borderId="0">
      <alignment vertical="center"/>
    </xf>
    <xf numFmtId="0" fontId="41" fillId="0" borderId="0">
      <alignment vertical="center"/>
    </xf>
    <xf numFmtId="0" fontId="46" fillId="37" borderId="0" applyNumberFormat="0" applyBorder="0" applyAlignment="0" applyProtection="0">
      <alignment vertical="center"/>
    </xf>
    <xf numFmtId="0" fontId="22" fillId="0" borderId="0"/>
    <xf numFmtId="0" fontId="36" fillId="0" borderId="0">
      <alignment vertical="center"/>
    </xf>
    <xf numFmtId="0" fontId="41" fillId="0" borderId="0"/>
    <xf numFmtId="0" fontId="22" fillId="0" borderId="0"/>
    <xf numFmtId="0" fontId="22" fillId="0" borderId="0"/>
    <xf numFmtId="0" fontId="22" fillId="0" borderId="0"/>
    <xf numFmtId="0" fontId="59" fillId="0" borderId="0"/>
    <xf numFmtId="0" fontId="22" fillId="0" borderId="0">
      <alignment vertical="center"/>
    </xf>
    <xf numFmtId="0" fontId="22" fillId="0" borderId="0">
      <alignment vertical="center"/>
    </xf>
    <xf numFmtId="0" fontId="22" fillId="0" borderId="0"/>
    <xf numFmtId="0" fontId="22" fillId="0" borderId="0"/>
    <xf numFmtId="0" fontId="36" fillId="0" borderId="0">
      <alignment vertical="center"/>
    </xf>
    <xf numFmtId="0" fontId="11" fillId="0" borderId="0"/>
    <xf numFmtId="0" fontId="22" fillId="0" borderId="0"/>
    <xf numFmtId="0" fontId="22" fillId="0" borderId="0"/>
    <xf numFmtId="0" fontId="13" fillId="0" borderId="0">
      <alignment vertical="center"/>
    </xf>
    <xf numFmtId="0" fontId="22" fillId="0" borderId="0">
      <alignment vertical="center"/>
    </xf>
    <xf numFmtId="0" fontId="22" fillId="0" borderId="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0" fontId="60" fillId="38" borderId="0" applyNumberFormat="0" applyBorder="0" applyAlignment="0" applyProtection="0">
      <alignment vertical="center"/>
    </xf>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1" fillId="0" borderId="0" applyFont="0" applyFill="0" applyBorder="0" applyAlignment="0" applyProtection="0">
      <alignment vertical="center"/>
    </xf>
    <xf numFmtId="43" fontId="22" fillId="0" borderId="0" applyFont="0" applyFill="0" applyBorder="0" applyAlignment="0" applyProtection="0"/>
    <xf numFmtId="43" fontId="41" fillId="0" borderId="0" applyFont="0" applyFill="0" applyBorder="0" applyAlignment="0" applyProtection="0">
      <alignment vertical="center"/>
    </xf>
    <xf numFmtId="43" fontId="59" fillId="0" borderId="0" applyFont="0" applyFill="0" applyBorder="0" applyAlignment="0" applyProtection="0">
      <alignment vertical="center"/>
    </xf>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43" fontId="13" fillId="0" borderId="0" applyFont="0" applyFill="0" applyBorder="0" applyAlignment="0" applyProtection="0">
      <alignment vertical="center"/>
    </xf>
    <xf numFmtId="43" fontId="41" fillId="0" borderId="0" applyFont="0" applyFill="0" applyBorder="0" applyAlignment="0" applyProtection="0">
      <alignment vertical="center"/>
    </xf>
  </cellStyleXfs>
  <cellXfs count="495">
    <xf numFmtId="0" fontId="0" fillId="0" borderId="0" xfId="0">
      <alignment vertical="center"/>
    </xf>
    <xf numFmtId="0" fontId="1" fillId="0" borderId="0" xfId="14" applyFont="1" applyFill="1" applyBorder="1" applyAlignment="1"/>
    <xf numFmtId="0" fontId="2" fillId="2" borderId="0" xfId="14" applyNumberFormat="1" applyFont="1" applyFill="1" applyBorder="1" applyAlignment="1" applyProtection="1">
      <alignment horizontal="center" vertical="center"/>
    </xf>
    <xf numFmtId="0" fontId="3" fillId="2" borderId="0" xfId="14" applyNumberFormat="1" applyFont="1" applyFill="1" applyBorder="1" applyAlignment="1" applyProtection="1">
      <alignment vertical="center" wrapText="1"/>
    </xf>
    <xf numFmtId="0" fontId="3" fillId="2" borderId="0" xfId="14" applyNumberFormat="1" applyFont="1" applyFill="1" applyBorder="1" applyAlignment="1" applyProtection="1">
      <alignment horizontal="center" vertical="center" wrapText="1"/>
    </xf>
    <xf numFmtId="0" fontId="3" fillId="2" borderId="1" xfId="14" applyNumberFormat="1" applyFont="1" applyFill="1" applyBorder="1" applyAlignment="1" applyProtection="1">
      <alignment horizontal="center" vertical="center" wrapText="1"/>
    </xf>
    <xf numFmtId="0" fontId="3" fillId="2" borderId="1" xfId="14" applyNumberFormat="1" applyFont="1" applyFill="1" applyBorder="1" applyAlignment="1" applyProtection="1">
      <alignment vertical="center" wrapText="1"/>
    </xf>
    <xf numFmtId="181" fontId="1" fillId="2" borderId="1" xfId="14" applyNumberFormat="1" applyFont="1" applyFill="1" applyBorder="1" applyAlignment="1" applyProtection="1">
      <alignment horizontal="right" vertical="center"/>
    </xf>
    <xf numFmtId="181" fontId="3" fillId="2" borderId="1" xfId="14" applyNumberFormat="1" applyFont="1" applyFill="1" applyBorder="1" applyAlignment="1" applyProtection="1">
      <alignment horizontal="right" vertical="center"/>
    </xf>
    <xf numFmtId="0" fontId="1" fillId="0" borderId="1" xfId="14" applyFont="1" applyFill="1" applyBorder="1" applyAlignment="1">
      <alignment vertical="center"/>
    </xf>
    <xf numFmtId="0" fontId="1" fillId="0" borderId="1" xfId="14" applyFont="1" applyFill="1" applyBorder="1" applyAlignment="1">
      <alignment horizontal="center" vertical="center"/>
    </xf>
    <xf numFmtId="0" fontId="1" fillId="0" borderId="2" xfId="14" applyFont="1" applyFill="1" applyBorder="1" applyAlignment="1">
      <alignment vertical="center" wrapText="1"/>
    </xf>
    <xf numFmtId="0" fontId="1" fillId="0" borderId="0" xfId="76" applyFont="1" applyFill="1" applyBorder="1" applyAlignment="1"/>
    <xf numFmtId="0" fontId="2" fillId="2" borderId="0" xfId="76" applyNumberFormat="1" applyFont="1" applyFill="1" applyBorder="1" applyAlignment="1" applyProtection="1">
      <alignment horizontal="center" vertical="center"/>
    </xf>
    <xf numFmtId="0" fontId="3" fillId="2" borderId="0" xfId="76" applyNumberFormat="1" applyFont="1" applyFill="1" applyBorder="1" applyAlignment="1" applyProtection="1"/>
    <xf numFmtId="0" fontId="1" fillId="2" borderId="0" xfId="76" applyNumberFormat="1" applyFont="1" applyFill="1" applyBorder="1" applyAlignment="1" applyProtection="1"/>
    <xf numFmtId="0" fontId="3" fillId="2" borderId="0" xfId="76" applyNumberFormat="1" applyFont="1" applyFill="1" applyBorder="1" applyAlignment="1" applyProtection="1">
      <alignment horizontal="right" vertical="center"/>
    </xf>
    <xf numFmtId="0" fontId="3" fillId="2" borderId="1" xfId="76" applyNumberFormat="1" applyFont="1" applyFill="1" applyBorder="1" applyAlignment="1" applyProtection="1">
      <alignment horizontal="center" vertical="center" wrapText="1"/>
    </xf>
    <xf numFmtId="0" fontId="3" fillId="2" borderId="1" xfId="76" applyNumberFormat="1" applyFont="1" applyFill="1" applyBorder="1" applyAlignment="1" applyProtection="1">
      <alignment horizontal="left" vertical="center" wrapText="1"/>
    </xf>
    <xf numFmtId="179" fontId="3" fillId="0" borderId="1" xfId="76" applyNumberFormat="1" applyFont="1" applyFill="1" applyBorder="1" applyAlignment="1" applyProtection="1">
      <alignment horizontal="right" vertical="center" wrapText="1"/>
    </xf>
    <xf numFmtId="177" fontId="3" fillId="0" borderId="1" xfId="76" applyNumberFormat="1" applyFont="1" applyFill="1" applyBorder="1" applyAlignment="1" applyProtection="1">
      <alignment horizontal="left" vertical="center" wrapText="1"/>
    </xf>
    <xf numFmtId="179" fontId="3" fillId="2" borderId="1" xfId="76" applyNumberFormat="1" applyFont="1" applyFill="1" applyBorder="1" applyAlignment="1" applyProtection="1">
      <alignment horizontal="right" vertical="center" wrapText="1"/>
    </xf>
    <xf numFmtId="179" fontId="1" fillId="2" borderId="1" xfId="76" applyNumberFormat="1" applyFont="1" applyFill="1" applyBorder="1" applyAlignment="1" applyProtection="1">
      <alignment horizontal="right" vertical="center" wrapText="1"/>
    </xf>
    <xf numFmtId="0" fontId="3" fillId="0" borderId="1" xfId="76" applyNumberFormat="1" applyFont="1" applyFill="1" applyBorder="1" applyAlignment="1" applyProtection="1">
      <alignment horizontal="left" vertical="center" wrapText="1"/>
    </xf>
    <xf numFmtId="0" fontId="1" fillId="0" borderId="0" xfId="76" applyFont="1" applyFill="1" applyBorder="1" applyAlignment="1">
      <alignment vertical="center"/>
    </xf>
    <xf numFmtId="0" fontId="4" fillId="0" borderId="0" xfId="0" applyFont="1">
      <alignment vertical="center"/>
    </xf>
    <xf numFmtId="0" fontId="5" fillId="2" borderId="0" xfId="14" applyNumberFormat="1" applyFont="1" applyFill="1" applyBorder="1" applyAlignment="1" applyProtection="1">
      <alignment horizontal="center" vertical="center"/>
    </xf>
    <xf numFmtId="0" fontId="1" fillId="2" borderId="0" xfId="14" applyNumberFormat="1" applyFont="1" applyFill="1" applyBorder="1" applyAlignment="1" applyProtection="1"/>
    <xf numFmtId="0" fontId="1" fillId="2" borderId="0" xfId="14" applyNumberFormat="1" applyFont="1" applyFill="1" applyBorder="1" applyAlignment="1" applyProtection="1">
      <alignment horizontal="right" vertical="center"/>
    </xf>
    <xf numFmtId="0" fontId="4" fillId="0" borderId="1" xfId="0" applyFont="1" applyBorder="1" applyAlignment="1">
      <alignment horizontal="center" vertical="center" wrapText="1"/>
    </xf>
    <xf numFmtId="0" fontId="4" fillId="0" borderId="1" xfId="0" applyFont="1" applyBorder="1">
      <alignment vertical="center"/>
    </xf>
    <xf numFmtId="4" fontId="4" fillId="0" borderId="1" xfId="0" applyNumberFormat="1" applyFont="1" applyBorder="1">
      <alignment vertical="center"/>
    </xf>
    <xf numFmtId="10" fontId="4" fillId="0" borderId="1" xfId="0" applyNumberFormat="1" applyFont="1" applyBorder="1">
      <alignment vertical="center"/>
    </xf>
    <xf numFmtId="0" fontId="4" fillId="0" borderId="1" xfId="0" applyFont="1" applyBorder="1" applyAlignment="1">
      <alignment vertical="center" wrapText="1"/>
    </xf>
    <xf numFmtId="0" fontId="4" fillId="0" borderId="0" xfId="0" applyFont="1" applyBorder="1">
      <alignment vertical="center"/>
    </xf>
    <xf numFmtId="4" fontId="4" fillId="0" borderId="0" xfId="0" applyNumberFormat="1" applyFont="1" applyBorder="1">
      <alignment vertical="center"/>
    </xf>
    <xf numFmtId="10" fontId="4" fillId="0" borderId="0" xfId="0" applyNumberFormat="1" applyFont="1" applyBorder="1">
      <alignment vertical="center"/>
    </xf>
    <xf numFmtId="0" fontId="4" fillId="0" borderId="0" xfId="0" applyFont="1" applyBorder="1" applyAlignment="1">
      <alignment vertical="center" wrapText="1"/>
    </xf>
    <xf numFmtId="0" fontId="3" fillId="2" borderId="0" xfId="14" applyNumberFormat="1" applyFont="1" applyFill="1" applyBorder="1" applyAlignment="1" applyProtection="1"/>
    <xf numFmtId="0" fontId="3" fillId="2" borderId="0" xfId="14" applyNumberFormat="1" applyFont="1" applyFill="1" applyBorder="1" applyAlignment="1" applyProtection="1">
      <alignment horizontal="right" vertical="center"/>
    </xf>
    <xf numFmtId="0" fontId="3" fillId="2" borderId="1" xfId="14" applyNumberFormat="1" applyFont="1" applyFill="1" applyBorder="1" applyAlignment="1" applyProtection="1">
      <alignment horizontal="left" vertical="center" wrapText="1"/>
    </xf>
    <xf numFmtId="43" fontId="3" fillId="2" borderId="1" xfId="9" applyFont="1" applyFill="1" applyBorder="1" applyAlignment="1" applyProtection="1">
      <alignment horizontal="right" vertical="center" wrapText="1"/>
    </xf>
    <xf numFmtId="183" fontId="3" fillId="2" borderId="1" xfId="14" applyNumberFormat="1" applyFont="1" applyFill="1" applyBorder="1" applyAlignment="1" applyProtection="1">
      <alignment horizontal="right" vertical="center" wrapText="1"/>
    </xf>
    <xf numFmtId="0" fontId="1" fillId="0" borderId="0" xfId="14" applyFont="1" applyFill="1" applyBorder="1" applyAlignment="1">
      <alignment vertical="center"/>
    </xf>
    <xf numFmtId="0" fontId="2" fillId="2" borderId="0" xfId="14" applyNumberFormat="1" applyFont="1" applyFill="1" applyAlignment="1" applyProtection="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85" fontId="6" fillId="0" borderId="6" xfId="0" applyNumberFormat="1" applyFont="1" applyBorder="1" applyAlignment="1">
      <alignment horizontal="center" vertical="center" wrapText="1"/>
    </xf>
    <xf numFmtId="0" fontId="6" fillId="0" borderId="7" xfId="0" applyFont="1" applyBorder="1" applyAlignment="1">
      <alignment horizontal="left" vertical="center" wrapText="1"/>
    </xf>
    <xf numFmtId="186" fontId="1" fillId="0" borderId="6" xfId="0" applyNumberFormat="1" applyFont="1" applyBorder="1" applyAlignment="1">
      <alignment horizontal="right" vertical="center"/>
    </xf>
    <xf numFmtId="176" fontId="1" fillId="0" borderId="6" xfId="0" applyNumberFormat="1" applyFont="1" applyBorder="1" applyAlignment="1">
      <alignment horizontal="right" vertical="center"/>
    </xf>
    <xf numFmtId="188" fontId="1" fillId="0" borderId="6" xfId="0" applyNumberFormat="1" applyFont="1" applyBorder="1" applyAlignment="1">
      <alignment horizontal="right" vertical="center"/>
    </xf>
    <xf numFmtId="181" fontId="1" fillId="0" borderId="6" xfId="0" applyNumberFormat="1" applyFont="1" applyBorder="1" applyAlignment="1">
      <alignment horizontal="right" vertical="center"/>
    </xf>
    <xf numFmtId="0" fontId="6" fillId="0" borderId="7" xfId="0" applyFont="1" applyBorder="1" applyAlignment="1">
      <alignment horizontal="left" vertical="center"/>
    </xf>
    <xf numFmtId="3" fontId="1" fillId="3" borderId="6" xfId="0" applyNumberFormat="1" applyFont="1" applyFill="1" applyBorder="1" applyAlignment="1">
      <alignment horizontal="right" vertical="center"/>
    </xf>
    <xf numFmtId="3" fontId="1" fillId="0" borderId="6" xfId="0" applyNumberFormat="1" applyFont="1" applyBorder="1" applyAlignment="1">
      <alignment horizontal="right" vertical="center"/>
    </xf>
    <xf numFmtId="0" fontId="6" fillId="0" borderId="7" xfId="0" applyFont="1" applyBorder="1" applyAlignment="1">
      <alignment horizontal="center" vertical="center"/>
    </xf>
    <xf numFmtId="0" fontId="1" fillId="0" borderId="2" xfId="14" applyFont="1" applyFill="1" applyBorder="1" applyAlignment="1">
      <alignment horizontal="left" wrapText="1"/>
    </xf>
    <xf numFmtId="0" fontId="5" fillId="0" borderId="0" xfId="0" applyFont="1" applyAlignment="1">
      <alignment horizontal="center" vertical="center"/>
    </xf>
    <xf numFmtId="0" fontId="5" fillId="0" borderId="0" xfId="0" applyFont="1" applyBorder="1" applyAlignment="1">
      <alignment vertical="center"/>
    </xf>
    <xf numFmtId="0" fontId="0" fillId="0" borderId="0" xfId="0" applyBorder="1">
      <alignment vertical="center"/>
    </xf>
    <xf numFmtId="0" fontId="1" fillId="0" borderId="0" xfId="0" applyFont="1">
      <alignment vertical="center"/>
    </xf>
    <xf numFmtId="0" fontId="1" fillId="0" borderId="0" xfId="0" applyFont="1" applyAlignment="1">
      <alignment horizontal="righ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shrinkToFit="1"/>
    </xf>
    <xf numFmtId="182" fontId="4" fillId="0" borderId="1" xfId="0" applyNumberFormat="1" applyFont="1" applyBorder="1" applyAlignment="1">
      <alignment horizontal="righ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indent="1"/>
    </xf>
    <xf numFmtId="182" fontId="1" fillId="2" borderId="1" xfId="68" applyNumberFormat="1" applyFont="1" applyFill="1" applyBorder="1" applyAlignment="1">
      <alignment horizontal="right" vertical="center"/>
    </xf>
    <xf numFmtId="0" fontId="0" fillId="0" borderId="0" xfId="0" applyFont="1" applyBorder="1">
      <alignment vertical="center"/>
    </xf>
    <xf numFmtId="0" fontId="4" fillId="0" borderId="1" xfId="0" applyFont="1" applyBorder="1" applyAlignment="1">
      <alignment horizontal="left" vertical="center"/>
    </xf>
    <xf numFmtId="0" fontId="0" fillId="0" borderId="0" xfId="0" applyFill="1" applyBorder="1">
      <alignment vertical="center"/>
    </xf>
    <xf numFmtId="41" fontId="1" fillId="2" borderId="1" xfId="68" applyNumberFormat="1" applyFont="1" applyFill="1" applyBorder="1" applyAlignment="1">
      <alignment vertical="center"/>
    </xf>
    <xf numFmtId="0" fontId="0" fillId="0" borderId="0" xfId="0" applyAlignment="1">
      <alignment vertical="center" wrapText="1"/>
    </xf>
    <xf numFmtId="0" fontId="5" fillId="0" borderId="0" xfId="0" applyFont="1" applyAlignment="1">
      <alignment horizontal="center" vertical="center" wrapText="1"/>
    </xf>
    <xf numFmtId="0" fontId="1" fillId="0" borderId="0" xfId="0" applyFont="1" applyAlignment="1">
      <alignment vertical="center" wrapText="1"/>
    </xf>
    <xf numFmtId="0" fontId="7" fillId="0" borderId="0" xfId="0" applyFont="1">
      <alignment vertical="center"/>
    </xf>
    <xf numFmtId="0" fontId="1" fillId="2"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shrinkToFit="1"/>
    </xf>
    <xf numFmtId="0" fontId="9" fillId="0" borderId="1" xfId="0" applyFont="1" applyFill="1" applyBorder="1" applyAlignment="1">
      <alignment horizontal="left" vertical="center" wrapText="1" indent="1"/>
    </xf>
    <xf numFmtId="0" fontId="9" fillId="0" borderId="1" xfId="0" applyFont="1" applyFill="1" applyBorder="1" applyAlignment="1">
      <alignment horizontal="left" vertical="center" wrapText="1" indent="2"/>
    </xf>
    <xf numFmtId="41" fontId="1" fillId="2" borderId="1" xfId="68" applyNumberFormat="1" applyFont="1" applyFill="1" applyBorder="1" applyAlignment="1">
      <alignment vertical="center" wrapText="1"/>
    </xf>
    <xf numFmtId="0" fontId="0" fillId="0" borderId="0" xfId="0" applyBorder="1" applyAlignment="1">
      <alignment vertical="center" wrapText="1"/>
    </xf>
    <xf numFmtId="0" fontId="5" fillId="0" borderId="0" xfId="0" applyFont="1" applyAlignment="1">
      <alignment horizontal="center" vertical="center" wrapText="1" shrinkToFit="1"/>
    </xf>
    <xf numFmtId="0" fontId="10" fillId="0" borderId="0" xfId="0" applyFont="1" applyAlignment="1">
      <alignment horizontal="center" vertical="center" wrapText="1" shrinkToFit="1"/>
    </xf>
    <xf numFmtId="0" fontId="1" fillId="0" borderId="0" xfId="0" applyFont="1" applyAlignment="1">
      <alignment horizontal="left" vertical="center"/>
    </xf>
    <xf numFmtId="0" fontId="11" fillId="0" borderId="0" xfId="0" applyNumberFormat="1" applyFont="1" applyFill="1" applyBorder="1" applyAlignment="1">
      <alignment vertical="center"/>
    </xf>
    <xf numFmtId="0" fontId="12" fillId="2" borderId="1" xfId="69" applyNumberFormat="1" applyFont="1" applyFill="1" applyBorder="1" applyAlignment="1">
      <alignment horizontal="center" vertical="center" wrapText="1"/>
    </xf>
    <xf numFmtId="4" fontId="12" fillId="2" borderId="1" xfId="69" applyNumberFormat="1" applyFont="1" applyFill="1" applyBorder="1" applyAlignment="1">
      <alignment horizontal="center" vertical="center"/>
    </xf>
    <xf numFmtId="0" fontId="1" fillId="0" borderId="1" xfId="69" applyNumberFormat="1" applyFont="1" applyFill="1" applyBorder="1" applyAlignment="1">
      <alignment vertical="center"/>
    </xf>
    <xf numFmtId="190" fontId="1" fillId="0" borderId="1" xfId="102" applyNumberFormat="1" applyFont="1" applyFill="1" applyBorder="1" applyAlignment="1">
      <alignment vertical="center"/>
    </xf>
    <xf numFmtId="43" fontId="1" fillId="0" borderId="1" xfId="98" applyNumberFormat="1" applyFont="1" applyFill="1" applyBorder="1" applyAlignment="1">
      <alignment vertical="center"/>
    </xf>
    <xf numFmtId="0" fontId="11" fillId="0" borderId="1" xfId="69" applyNumberFormat="1" applyFont="1" applyFill="1" applyBorder="1" applyAlignment="1">
      <alignment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Border="1" applyAlignment="1">
      <alignment horizontal="left" vertical="center"/>
    </xf>
    <xf numFmtId="0" fontId="1" fillId="0" borderId="1" xfId="0" applyFont="1" applyBorder="1">
      <alignment vertical="center"/>
    </xf>
    <xf numFmtId="190" fontId="1" fillId="0" borderId="1" xfId="9" applyNumberFormat="1" applyFont="1" applyBorder="1">
      <alignment vertical="center"/>
    </xf>
    <xf numFmtId="0" fontId="13" fillId="0" borderId="0" xfId="0" applyFont="1">
      <alignment vertical="center"/>
    </xf>
    <xf numFmtId="0" fontId="5" fillId="0" borderId="0" xfId="81" applyFont="1" applyAlignment="1">
      <alignment horizontal="center" vertical="center"/>
    </xf>
    <xf numFmtId="0" fontId="1" fillId="0" borderId="0" xfId="81" applyFont="1" applyAlignment="1">
      <alignment horizontal="left" vertical="center"/>
    </xf>
    <xf numFmtId="184" fontId="1" fillId="0" borderId="0" xfId="81" applyNumberFormat="1" applyFont="1" applyAlignment="1">
      <alignment horizontal="left" vertical="center"/>
    </xf>
    <xf numFmtId="0" fontId="1" fillId="0" borderId="0" xfId="81" applyFont="1" applyFill="1" applyAlignment="1">
      <alignment horizontal="center" vertical="center"/>
    </xf>
    <xf numFmtId="0" fontId="1" fillId="0" borderId="0" xfId="81" applyFont="1" applyAlignment="1">
      <alignment horizontal="right" vertical="center" wrapText="1"/>
    </xf>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69" applyNumberFormat="1" applyFont="1" applyFill="1" applyBorder="1" applyAlignment="1">
      <alignment horizontal="left" vertical="center" wrapText="1"/>
    </xf>
    <xf numFmtId="190" fontId="1" fillId="0" borderId="1" xfId="87" applyNumberFormat="1" applyFont="1" applyFill="1" applyBorder="1" applyAlignment="1">
      <alignment vertical="center"/>
    </xf>
    <xf numFmtId="0" fontId="1" fillId="2" borderId="1" xfId="69" applyNumberFormat="1" applyFont="1" applyFill="1" applyBorder="1" applyAlignment="1">
      <alignment horizontal="left" vertical="center"/>
    </xf>
    <xf numFmtId="0" fontId="1" fillId="2" borderId="1" xfId="69" applyNumberFormat="1" applyFont="1" applyFill="1" applyBorder="1" applyAlignment="1">
      <alignment vertical="center" wrapText="1"/>
    </xf>
    <xf numFmtId="0" fontId="1" fillId="0" borderId="1" xfId="69" applyNumberFormat="1" applyFont="1" applyFill="1" applyBorder="1" applyAlignment="1">
      <alignment horizontal="center" vertical="center"/>
    </xf>
    <xf numFmtId="0" fontId="1" fillId="0" borderId="1" xfId="80" applyFont="1" applyBorder="1" applyAlignment="1">
      <alignment vertical="center" wrapText="1"/>
    </xf>
    <xf numFmtId="190" fontId="11" fillId="0" borderId="1" xfId="87" applyNumberFormat="1" applyFont="1" applyFill="1" applyBorder="1" applyAlignment="1">
      <alignment vertical="center"/>
    </xf>
    <xf numFmtId="0" fontId="3" fillId="0" borderId="0" xfId="0" applyFont="1">
      <alignment vertical="center"/>
    </xf>
    <xf numFmtId="0" fontId="1" fillId="0" borderId="12" xfId="0" applyFont="1" applyFill="1" applyBorder="1" applyAlignment="1">
      <alignment horizontal="center" vertical="center"/>
    </xf>
    <xf numFmtId="0" fontId="1" fillId="0" borderId="12" xfId="0" applyFont="1" applyBorder="1" applyAlignment="1">
      <alignment horizontal="center" vertical="center"/>
    </xf>
    <xf numFmtId="190" fontId="1" fillId="0" borderId="12" xfId="9" applyNumberFormat="1" applyFont="1" applyBorder="1" applyAlignment="1">
      <alignment horizontal="right" vertical="center"/>
    </xf>
    <xf numFmtId="0" fontId="1" fillId="0" borderId="12" xfId="0" applyFont="1" applyBorder="1" applyAlignment="1">
      <alignment vertical="center"/>
    </xf>
    <xf numFmtId="0" fontId="1" fillId="0" borderId="12" xfId="0" applyFont="1" applyBorder="1" applyAlignment="1">
      <alignment horizontal="left" vertical="center"/>
    </xf>
    <xf numFmtId="190" fontId="1" fillId="0" borderId="13" xfId="9" applyNumberFormat="1" applyFont="1" applyBorder="1" applyAlignment="1">
      <alignment horizontal="right" vertical="center"/>
    </xf>
    <xf numFmtId="0" fontId="1" fillId="0" borderId="8" xfId="69" applyFont="1" applyFill="1" applyBorder="1" applyAlignment="1">
      <alignment horizontal="left" vertical="center" wrapText="1"/>
    </xf>
    <xf numFmtId="190" fontId="1" fillId="0" borderId="1" xfId="9" applyNumberFormat="1" applyFont="1" applyBorder="1" applyAlignment="1">
      <alignment horizontal="right" vertical="center"/>
    </xf>
    <xf numFmtId="190" fontId="1" fillId="0" borderId="1" xfId="87" applyNumberFormat="1" applyFont="1" applyBorder="1" applyAlignment="1">
      <alignment vertical="center"/>
    </xf>
    <xf numFmtId="0" fontId="1" fillId="0" borderId="1" xfId="69" applyFont="1" applyBorder="1" applyAlignment="1">
      <alignment horizontal="left" vertical="center" wrapText="1" indent="1"/>
    </xf>
    <xf numFmtId="0" fontId="14" fillId="0" borderId="0" xfId="0" applyFont="1" applyAlignment="1">
      <alignment horizontal="center" vertical="center"/>
    </xf>
    <xf numFmtId="43" fontId="4" fillId="0" borderId="0" xfId="0" applyNumberFormat="1" applyFont="1">
      <alignment vertical="center"/>
    </xf>
    <xf numFmtId="0" fontId="15" fillId="0" borderId="0" xfId="68" applyFont="1"/>
    <xf numFmtId="0" fontId="5" fillId="0" borderId="0" xfId="68" applyFont="1" applyAlignment="1">
      <alignment horizontal="center"/>
    </xf>
    <xf numFmtId="0" fontId="1" fillId="0" borderId="0" xfId="68" applyFont="1"/>
    <xf numFmtId="43" fontId="1" fillId="0" borderId="0" xfId="68" applyNumberFormat="1" applyFont="1"/>
    <xf numFmtId="43" fontId="1" fillId="0" borderId="0" xfId="87" applyFont="1"/>
    <xf numFmtId="0" fontId="1" fillId="0" borderId="1" xfId="68" applyFont="1" applyBorder="1" applyAlignment="1">
      <alignment horizontal="center" vertical="center"/>
    </xf>
    <xf numFmtId="0" fontId="1" fillId="0" borderId="8" xfId="68" applyFont="1" applyFill="1" applyBorder="1" applyAlignment="1">
      <alignment horizontal="center" vertical="center" wrapText="1"/>
    </xf>
    <xf numFmtId="0" fontId="1" fillId="0" borderId="8" xfId="68" applyFont="1" applyBorder="1" applyAlignment="1">
      <alignment horizontal="center" vertical="center" wrapText="1"/>
    </xf>
    <xf numFmtId="0" fontId="1" fillId="0" borderId="1" xfId="68" applyFont="1" applyBorder="1" applyAlignment="1">
      <alignment horizontal="center" vertical="center" wrapText="1"/>
    </xf>
    <xf numFmtId="0" fontId="1" fillId="0" borderId="14" xfId="68" applyFont="1" applyFill="1" applyBorder="1" applyAlignment="1">
      <alignment horizontal="center" vertical="center" wrapText="1"/>
    </xf>
    <xf numFmtId="0" fontId="1" fillId="0" borderId="14" xfId="68" applyFont="1" applyBorder="1" applyAlignment="1">
      <alignment horizontal="center" vertical="center" wrapText="1"/>
    </xf>
    <xf numFmtId="0" fontId="1" fillId="0" borderId="1" xfId="68" applyFont="1" applyFill="1" applyBorder="1" applyAlignment="1">
      <alignment horizontal="center" vertical="center" wrapText="1"/>
    </xf>
    <xf numFmtId="0" fontId="1" fillId="0" borderId="7" xfId="68" applyFont="1" applyFill="1" applyBorder="1" applyAlignment="1">
      <alignment horizontal="center" vertical="center" wrapText="1"/>
    </xf>
    <xf numFmtId="0" fontId="1" fillId="0" borderId="7" xfId="68" applyFont="1" applyBorder="1" applyAlignment="1">
      <alignment horizontal="center" vertical="center" wrapText="1"/>
    </xf>
    <xf numFmtId="0" fontId="1" fillId="4" borderId="1" xfId="0" applyFont="1" applyFill="1" applyBorder="1" applyAlignment="1">
      <alignment horizontal="center" vertical="center"/>
    </xf>
    <xf numFmtId="43" fontId="1" fillId="0" borderId="1" xfId="9" applyFont="1" applyBorder="1">
      <alignment vertical="center"/>
    </xf>
    <xf numFmtId="0" fontId="1" fillId="4" borderId="1" xfId="0" applyFont="1" applyFill="1" applyBorder="1" applyAlignment="1">
      <alignment vertical="center"/>
    </xf>
    <xf numFmtId="0" fontId="1" fillId="0" borderId="1" xfId="9" applyNumberFormat="1" applyFont="1" applyBorder="1">
      <alignment vertical="center"/>
    </xf>
    <xf numFmtId="0" fontId="1" fillId="4" borderId="1" xfId="0" applyFont="1" applyFill="1" applyBorder="1" applyAlignment="1">
      <alignment vertical="center" wrapText="1"/>
    </xf>
    <xf numFmtId="0" fontId="1" fillId="0" borderId="0" xfId="68" applyFont="1" applyAlignment="1">
      <alignment horizontal="right"/>
    </xf>
    <xf numFmtId="0" fontId="1" fillId="0" borderId="8" xfId="68" applyFont="1" applyBorder="1" applyAlignment="1">
      <alignment horizontal="center" vertical="center"/>
    </xf>
    <xf numFmtId="0" fontId="1" fillId="0" borderId="14" xfId="68" applyFont="1" applyBorder="1" applyAlignment="1">
      <alignment horizontal="center" vertical="center"/>
    </xf>
    <xf numFmtId="0" fontId="1" fillId="0" borderId="7" xfId="68" applyFont="1" applyBorder="1" applyAlignment="1">
      <alignment horizontal="center" vertical="center"/>
    </xf>
    <xf numFmtId="0" fontId="16" fillId="0" borderId="1" xfId="0" applyFont="1" applyBorder="1" applyAlignment="1">
      <alignment vertical="center" wrapText="1"/>
    </xf>
    <xf numFmtId="0" fontId="16" fillId="2" borderId="1" xfId="0" applyFont="1" applyFill="1" applyBorder="1" applyAlignment="1">
      <alignment vertical="center" wrapText="1"/>
    </xf>
    <xf numFmtId="0" fontId="16" fillId="4" borderId="1" xfId="0" applyFont="1" applyFill="1" applyBorder="1" applyAlignment="1">
      <alignment vertical="center" wrapText="1"/>
    </xf>
    <xf numFmtId="0" fontId="7" fillId="0" borderId="1" xfId="0" applyFont="1" applyBorder="1">
      <alignment vertical="center"/>
    </xf>
    <xf numFmtId="0" fontId="15" fillId="0" borderId="0" xfId="74" applyFont="1"/>
    <xf numFmtId="0" fontId="5" fillId="0" borderId="0" xfId="74" applyFont="1" applyAlignment="1">
      <alignment horizontal="center"/>
    </xf>
    <xf numFmtId="0" fontId="1" fillId="0" borderId="0" xfId="74" applyFont="1"/>
    <xf numFmtId="2" fontId="17" fillId="0" borderId="0" xfId="74" applyNumberFormat="1" applyFont="1"/>
    <xf numFmtId="0" fontId="1" fillId="0" borderId="1" xfId="74" applyFont="1" applyBorder="1" applyAlignment="1">
      <alignment horizontal="center" vertical="center"/>
    </xf>
    <xf numFmtId="0" fontId="1" fillId="4" borderId="1" xfId="19" applyFont="1" applyFill="1" applyBorder="1" applyAlignment="1">
      <alignment horizontal="center" vertical="center"/>
    </xf>
    <xf numFmtId="190" fontId="1" fillId="0" borderId="1" xfId="0" applyNumberFormat="1" applyFont="1" applyBorder="1">
      <alignment vertical="center"/>
    </xf>
    <xf numFmtId="0" fontId="1" fillId="4" borderId="1" xfId="19" applyFont="1" applyFill="1" applyBorder="1" applyAlignment="1">
      <alignment vertical="center"/>
    </xf>
    <xf numFmtId="0" fontId="1" fillId="0" borderId="0" xfId="74" applyFont="1" applyAlignment="1">
      <alignment horizontal="right"/>
    </xf>
    <xf numFmtId="0" fontId="16" fillId="2" borderId="1" xfId="19" applyFont="1" applyFill="1" applyBorder="1" applyAlignment="1">
      <alignment vertical="center" wrapText="1"/>
    </xf>
    <xf numFmtId="0" fontId="5" fillId="0" borderId="0" xfId="0" applyFont="1" applyFill="1" applyAlignment="1">
      <alignment horizontal="center" vertical="center"/>
    </xf>
    <xf numFmtId="0" fontId="7" fillId="0" borderId="1" xfId="0" applyFont="1" applyBorder="1" applyAlignment="1">
      <alignment horizontal="center" vertical="center"/>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189" fontId="1" fillId="0" borderId="1" xfId="9" applyNumberFormat="1" applyFont="1" applyFill="1" applyBorder="1" applyAlignment="1">
      <alignment vertical="center"/>
    </xf>
    <xf numFmtId="0" fontId="4" fillId="0" borderId="2" xfId="0" applyFont="1" applyBorder="1" applyAlignment="1">
      <alignment horizontal="left" vertical="center" wrapText="1"/>
    </xf>
    <xf numFmtId="189" fontId="0" fillId="0" borderId="0" xfId="0" applyNumberFormat="1">
      <alignment vertical="center"/>
    </xf>
    <xf numFmtId="0" fontId="3" fillId="0" borderId="0" xfId="0" applyFont="1" applyBorder="1">
      <alignment vertical="center"/>
    </xf>
    <xf numFmtId="0" fontId="5" fillId="0" borderId="0" xfId="0" applyFont="1" applyBorder="1" applyAlignment="1">
      <alignment horizontal="center" vertical="center"/>
    </xf>
    <xf numFmtId="0" fontId="1" fillId="0" borderId="15" xfId="0" applyFont="1" applyBorder="1">
      <alignment vertical="center"/>
    </xf>
    <xf numFmtId="0" fontId="1" fillId="0" borderId="15" xfId="0" applyFont="1" applyBorder="1" applyAlignment="1">
      <alignment horizontal="right" vertical="center"/>
    </xf>
    <xf numFmtId="0" fontId="1" fillId="0" borderId="7"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left" vertical="center"/>
    </xf>
    <xf numFmtId="190" fontId="1" fillId="0" borderId="1" xfId="9" applyNumberFormat="1" applyFont="1" applyFill="1" applyBorder="1" applyAlignment="1">
      <alignment horizontal="right" vertical="center"/>
    </xf>
    <xf numFmtId="0" fontId="1" fillId="0" borderId="1" xfId="0" applyFont="1" applyFill="1" applyBorder="1" applyAlignment="1">
      <alignment horizontal="left" vertical="center" indent="1"/>
    </xf>
    <xf numFmtId="0" fontId="18" fillId="0" borderId="1" xfId="0" applyFont="1" applyBorder="1" applyAlignment="1">
      <alignment horizontal="left" vertical="center" wrapText="1" indent="2"/>
    </xf>
    <xf numFmtId="0" fontId="1" fillId="0" borderId="1" xfId="69" applyFont="1" applyFill="1" applyBorder="1" applyAlignment="1">
      <alignment horizontal="left" vertical="center" wrapText="1"/>
    </xf>
    <xf numFmtId="182" fontId="1" fillId="0" borderId="1" xfId="9" applyNumberFormat="1" applyFont="1" applyFill="1" applyBorder="1" applyAlignment="1">
      <alignment horizontal="right" vertical="center"/>
    </xf>
    <xf numFmtId="182" fontId="4" fillId="0" borderId="1" xfId="0" applyNumberFormat="1" applyFont="1" applyFill="1" applyBorder="1">
      <alignment vertical="center"/>
    </xf>
    <xf numFmtId="0" fontId="19" fillId="0" borderId="0" xfId="0" applyFont="1">
      <alignment vertical="center"/>
    </xf>
    <xf numFmtId="0" fontId="1" fillId="0" borderId="1" xfId="0" applyFont="1" applyFill="1" applyBorder="1" applyAlignment="1">
      <alignment horizontal="center" vertical="center"/>
    </xf>
    <xf numFmtId="0" fontId="8" fillId="0" borderId="0" xfId="0" applyFont="1">
      <alignment vertical="center"/>
    </xf>
    <xf numFmtId="0" fontId="1" fillId="0" borderId="16" xfId="0" applyNumberFormat="1" applyFont="1" applyFill="1" applyBorder="1" applyAlignment="1">
      <alignment horizontal="left" vertical="center" shrinkToFit="1"/>
    </xf>
    <xf numFmtId="182" fontId="1" fillId="0" borderId="16" xfId="0" applyNumberFormat="1" applyFont="1" applyFill="1" applyBorder="1" applyAlignment="1"/>
    <xf numFmtId="182" fontId="1" fillId="0" borderId="16" xfId="66" applyNumberFormat="1" applyFont="1" applyFill="1" applyBorder="1" applyAlignment="1"/>
    <xf numFmtId="182" fontId="1" fillId="0" borderId="16" xfId="0" applyNumberFormat="1" applyFont="1" applyFill="1" applyBorder="1" applyAlignment="1">
      <alignment horizontal="left" vertical="center" shrinkToFit="1"/>
    </xf>
    <xf numFmtId="182" fontId="1" fillId="0" borderId="16" xfId="66" applyNumberFormat="1" applyFont="1" applyFill="1" applyBorder="1" applyAlignment="1">
      <alignment horizontal="left" vertical="center" shrinkToFit="1"/>
    </xf>
    <xf numFmtId="0" fontId="19" fillId="0" borderId="0" xfId="0" applyFont="1" applyFill="1">
      <alignment vertical="center"/>
    </xf>
    <xf numFmtId="0" fontId="1" fillId="0" borderId="0" xfId="0" applyFont="1" applyFill="1">
      <alignment vertical="center"/>
    </xf>
    <xf numFmtId="190" fontId="1" fillId="0" borderId="10" xfId="9" applyNumberFormat="1" applyFont="1" applyFill="1" applyBorder="1" applyAlignment="1">
      <alignment horizontal="center" vertical="center"/>
    </xf>
    <xf numFmtId="0" fontId="1" fillId="0" borderId="12" xfId="0" applyNumberFormat="1" applyFont="1" applyFill="1" applyBorder="1" applyAlignment="1">
      <alignment horizontal="left" vertical="center" shrinkToFit="1"/>
    </xf>
    <xf numFmtId="0" fontId="1" fillId="0" borderId="17" xfId="0" applyNumberFormat="1" applyFont="1" applyFill="1" applyBorder="1" applyAlignment="1">
      <alignment horizontal="left" vertical="center" shrinkToFit="1"/>
    </xf>
    <xf numFmtId="182" fontId="1" fillId="0" borderId="1" xfId="66" applyNumberFormat="1" applyFont="1" applyFill="1" applyBorder="1" applyAlignment="1">
      <alignment horizontal="right"/>
    </xf>
    <xf numFmtId="182" fontId="3" fillId="0" borderId="1" xfId="66" applyNumberFormat="1" applyFont="1" applyBorder="1">
      <alignment vertical="center"/>
    </xf>
    <xf numFmtId="0" fontId="3" fillId="0" borderId="0" xfId="0" applyFont="1" applyAlignment="1">
      <alignment vertical="center" wrapText="1"/>
    </xf>
    <xf numFmtId="186" fontId="1" fillId="0" borderId="12" xfId="0" applyNumberFormat="1" applyFont="1" applyFill="1" applyBorder="1" applyAlignment="1">
      <alignment horizontal="right" vertical="center" shrinkToFit="1"/>
    </xf>
    <xf numFmtId="0" fontId="15" fillId="0" borderId="0" xfId="68" applyFont="1" applyProtection="1"/>
    <xf numFmtId="190" fontId="1" fillId="0" borderId="1" xfId="68" applyNumberFormat="1" applyFont="1" applyBorder="1" applyAlignment="1">
      <alignment vertical="center"/>
    </xf>
    <xf numFmtId="43" fontId="1" fillId="0" borderId="1" xfId="87" applyFont="1" applyBorder="1" applyAlignment="1">
      <alignment vertical="center" wrapText="1"/>
    </xf>
    <xf numFmtId="43" fontId="1" fillId="0" borderId="1" xfId="87" applyFont="1" applyBorder="1" applyAlignment="1">
      <alignment vertical="center"/>
    </xf>
    <xf numFmtId="0" fontId="1" fillId="5" borderId="1" xfId="68" applyNumberFormat="1" applyFont="1" applyFill="1" applyBorder="1" applyAlignment="1">
      <alignment vertical="center"/>
    </xf>
    <xf numFmtId="190" fontId="1" fillId="0" borderId="5" xfId="87" applyNumberFormat="1" applyFont="1" applyBorder="1" applyAlignment="1">
      <alignment vertical="center"/>
    </xf>
    <xf numFmtId="0" fontId="1" fillId="5" borderId="1" xfId="68" applyNumberFormat="1" applyFont="1" applyFill="1" applyBorder="1" applyAlignment="1" applyProtection="1">
      <alignment vertical="center"/>
    </xf>
    <xf numFmtId="0" fontId="16" fillId="0" borderId="1" xfId="68" applyFont="1" applyBorder="1" applyAlignment="1">
      <alignment vertical="center" wrapText="1"/>
    </xf>
    <xf numFmtId="0" fontId="16" fillId="0" borderId="1" xfId="68" applyFont="1" applyFill="1" applyBorder="1" applyAlignment="1">
      <alignment vertical="center" wrapText="1"/>
    </xf>
    <xf numFmtId="0" fontId="16" fillId="0" borderId="1" xfId="68" applyFont="1" applyBorder="1" applyAlignment="1" applyProtection="1">
      <alignment vertical="center" wrapText="1"/>
    </xf>
    <xf numFmtId="0" fontId="16" fillId="0" borderId="1" xfId="68" applyFont="1" applyBorder="1" applyAlignment="1" applyProtection="1">
      <alignment vertical="center"/>
    </xf>
    <xf numFmtId="0" fontId="16" fillId="0" borderId="1" xfId="0" applyFont="1" applyFill="1" applyBorder="1" applyAlignment="1">
      <alignment vertical="center" wrapText="1"/>
    </xf>
    <xf numFmtId="0" fontId="15" fillId="0" borderId="1" xfId="68" applyFont="1" applyBorder="1"/>
    <xf numFmtId="0" fontId="1" fillId="0" borderId="18" xfId="74" applyFont="1" applyBorder="1" applyAlignment="1">
      <alignment horizontal="center" vertical="center"/>
    </xf>
    <xf numFmtId="0" fontId="1" fillId="0" borderId="19" xfId="74" applyFont="1" applyBorder="1" applyAlignment="1">
      <alignment horizontal="center" vertical="center"/>
    </xf>
    <xf numFmtId="0" fontId="1" fillId="0" borderId="8" xfId="74" applyFont="1" applyBorder="1" applyAlignment="1">
      <alignment horizontal="center" vertical="center" wrapText="1"/>
    </xf>
    <xf numFmtId="0" fontId="1" fillId="0" borderId="1" xfId="74" applyFont="1" applyBorder="1" applyAlignment="1">
      <alignment horizontal="center" vertical="center" wrapText="1"/>
    </xf>
    <xf numFmtId="0" fontId="1" fillId="0" borderId="20" xfId="74" applyFont="1" applyBorder="1" applyAlignment="1">
      <alignment horizontal="center" vertical="center"/>
    </xf>
    <xf numFmtId="0" fontId="1" fillId="0" borderId="21" xfId="74" applyFont="1" applyBorder="1" applyAlignment="1">
      <alignment horizontal="center" vertical="center"/>
    </xf>
    <xf numFmtId="0" fontId="1" fillId="0" borderId="14" xfId="74" applyFont="1" applyBorder="1" applyAlignment="1">
      <alignment horizontal="center" vertical="center" wrapText="1"/>
    </xf>
    <xf numFmtId="0" fontId="1" fillId="0" borderId="22" xfId="74" applyFont="1" applyBorder="1" applyAlignment="1">
      <alignment horizontal="center" vertical="center"/>
    </xf>
    <xf numFmtId="0" fontId="1" fillId="0" borderId="6" xfId="74" applyFont="1" applyBorder="1" applyAlignment="1">
      <alignment horizontal="center" vertical="center"/>
    </xf>
    <xf numFmtId="0" fontId="1" fillId="0" borderId="7" xfId="74" applyFont="1" applyBorder="1" applyAlignment="1">
      <alignment horizontal="center" vertical="center" wrapText="1"/>
    </xf>
    <xf numFmtId="0" fontId="1" fillId="0" borderId="23" xfId="74" applyFont="1" applyBorder="1" applyAlignment="1">
      <alignment horizontal="center" vertical="center"/>
    </xf>
    <xf numFmtId="0" fontId="1" fillId="0" borderId="5" xfId="74" applyFont="1" applyBorder="1" applyAlignment="1">
      <alignment horizontal="center" vertical="center"/>
    </xf>
    <xf numFmtId="190" fontId="1" fillId="0" borderId="1" xfId="74" applyNumberFormat="1" applyFont="1" applyBorder="1" applyAlignment="1">
      <alignment vertical="center" wrapText="1"/>
    </xf>
    <xf numFmtId="190" fontId="1" fillId="0" borderId="1" xfId="88" applyNumberFormat="1" applyFont="1" applyBorder="1" applyAlignment="1">
      <alignment vertical="center"/>
    </xf>
    <xf numFmtId="43" fontId="1" fillId="0" borderId="1" xfId="88" applyFont="1" applyBorder="1" applyAlignment="1">
      <alignment vertical="center" wrapText="1"/>
    </xf>
    <xf numFmtId="190" fontId="1" fillId="0" borderId="1" xfId="74" applyNumberFormat="1" applyFont="1" applyBorder="1" applyAlignment="1">
      <alignment vertical="center"/>
    </xf>
    <xf numFmtId="0" fontId="1" fillId="0" borderId="23" xfId="74" applyFont="1" applyBorder="1" applyAlignment="1">
      <alignment vertical="center"/>
    </xf>
    <xf numFmtId="0" fontId="1" fillId="0" borderId="5" xfId="74" applyFont="1" applyBorder="1" applyAlignment="1">
      <alignment vertical="center"/>
    </xf>
    <xf numFmtId="190" fontId="1" fillId="0" borderId="5" xfId="88" applyNumberFormat="1" applyFont="1" applyBorder="1" applyAlignment="1">
      <alignment vertical="center"/>
    </xf>
    <xf numFmtId="190" fontId="1" fillId="0" borderId="1" xfId="88" applyNumberFormat="1" applyFont="1" applyFill="1" applyBorder="1" applyAlignment="1">
      <alignment vertical="center"/>
    </xf>
    <xf numFmtId="0" fontId="1" fillId="0" borderId="0" xfId="74" applyFont="1" applyFill="1" applyBorder="1"/>
    <xf numFmtId="0" fontId="1" fillId="0" borderId="8" xfId="74" applyFont="1" applyBorder="1" applyAlignment="1">
      <alignment horizontal="center" vertical="center"/>
    </xf>
    <xf numFmtId="0" fontId="1" fillId="0" borderId="14" xfId="74" applyFont="1" applyBorder="1" applyAlignment="1">
      <alignment horizontal="center" vertical="center"/>
    </xf>
    <xf numFmtId="0" fontId="1" fillId="0" borderId="7" xfId="74" applyFont="1" applyBorder="1" applyAlignment="1">
      <alignment horizontal="center" vertical="center"/>
    </xf>
    <xf numFmtId="43" fontId="1" fillId="0" borderId="1" xfId="88" applyFont="1" applyBorder="1" applyAlignment="1">
      <alignment vertical="center"/>
    </xf>
    <xf numFmtId="0" fontId="16" fillId="0" borderId="1" xfId="74" applyFont="1" applyBorder="1" applyAlignment="1">
      <alignment vertical="center" wrapText="1"/>
    </xf>
    <xf numFmtId="0" fontId="20" fillId="0" borderId="0" xfId="59" applyFont="1" applyAlignment="1">
      <alignment horizontal="center" vertical="center"/>
    </xf>
    <xf numFmtId="0" fontId="21" fillId="0" borderId="0" xfId="59" applyFont="1">
      <alignment vertical="center"/>
    </xf>
    <xf numFmtId="0" fontId="21" fillId="0" borderId="0" xfId="59" applyFont="1" applyAlignment="1">
      <alignment horizontal="right" vertical="center"/>
    </xf>
    <xf numFmtId="0" fontId="21" fillId="0" borderId="1" xfId="59" applyFont="1" applyBorder="1" applyAlignment="1">
      <alignment horizontal="center" vertical="center"/>
    </xf>
    <xf numFmtId="0" fontId="21" fillId="0" borderId="1" xfId="59" applyFont="1" applyBorder="1">
      <alignment vertical="center"/>
    </xf>
    <xf numFmtId="41" fontId="21" fillId="0" borderId="1" xfId="108" applyNumberFormat="1" applyFont="1" applyBorder="1">
      <alignment vertical="center"/>
    </xf>
    <xf numFmtId="0" fontId="5" fillId="0" borderId="0" xfId="54" applyFont="1" applyAlignment="1">
      <alignment horizontal="center" vertical="center" wrapText="1"/>
    </xf>
    <xf numFmtId="0" fontId="5" fillId="0" borderId="0" xfId="54" applyFont="1" applyAlignment="1">
      <alignment horizontal="center" vertical="center"/>
    </xf>
    <xf numFmtId="0" fontId="4" fillId="0" borderId="0" xfId="54" applyFont="1">
      <alignment vertical="center"/>
    </xf>
    <xf numFmtId="0" fontId="4" fillId="0" borderId="0" xfId="54" applyFont="1" applyAlignment="1">
      <alignment horizontal="right" vertical="center"/>
    </xf>
    <xf numFmtId="0" fontId="4" fillId="0" borderId="1" xfId="54" applyFont="1" applyBorder="1" applyAlignment="1">
      <alignment horizontal="center" vertical="center"/>
    </xf>
    <xf numFmtId="190" fontId="4" fillId="0" borderId="1" xfId="54" applyNumberFormat="1" applyFont="1" applyBorder="1" applyAlignment="1">
      <alignment horizontal="center" vertical="center"/>
    </xf>
    <xf numFmtId="0" fontId="4" fillId="0" borderId="1" xfId="54" applyFont="1" applyBorder="1">
      <alignment vertical="center"/>
    </xf>
    <xf numFmtId="190" fontId="1" fillId="0" borderId="1" xfId="54" applyNumberFormat="1" applyFont="1" applyBorder="1" applyAlignment="1">
      <alignment vertical="center"/>
    </xf>
    <xf numFmtId="0" fontId="4" fillId="0" borderId="2" xfId="54" applyFont="1" applyFill="1" applyBorder="1" applyAlignment="1">
      <alignment horizontal="left" vertical="center" wrapText="1"/>
    </xf>
    <xf numFmtId="0" fontId="4" fillId="0" borderId="2" xfId="54" applyFont="1" applyFill="1" applyBorder="1" applyAlignment="1">
      <alignment horizontal="left" vertical="center"/>
    </xf>
    <xf numFmtId="0" fontId="1" fillId="0" borderId="0" xfId="0" applyFont="1" applyAlignment="1"/>
    <xf numFmtId="190" fontId="1" fillId="0" borderId="12" xfId="102" applyNumberFormat="1" applyFont="1" applyBorder="1" applyAlignment="1">
      <alignment horizontal="right" vertical="center"/>
    </xf>
    <xf numFmtId="0" fontId="1" fillId="0" borderId="13" xfId="0" applyFont="1" applyBorder="1" applyAlignment="1">
      <alignment horizontal="left" vertical="center"/>
    </xf>
    <xf numFmtId="190" fontId="1" fillId="0" borderId="24" xfId="102" applyNumberFormat="1" applyFont="1" applyBorder="1" applyAlignment="1">
      <alignment horizontal="right" vertical="center"/>
    </xf>
    <xf numFmtId="0" fontId="1" fillId="0" borderId="0" xfId="81" applyFont="1" applyAlignment="1">
      <alignment horizontal="left"/>
    </xf>
    <xf numFmtId="184" fontId="1" fillId="0" borderId="0" xfId="81" applyNumberFormat="1" applyFont="1" applyAlignment="1">
      <alignment horizontal="left"/>
    </xf>
    <xf numFmtId="0" fontId="17" fillId="0" borderId="0" xfId="81" applyFont="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190" fontId="1" fillId="2" borderId="1" xfId="0" applyNumberFormat="1" applyFont="1" applyFill="1" applyBorder="1" applyAlignment="1">
      <alignment horizontal="center" vertical="center"/>
    </xf>
    <xf numFmtId="43"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xf>
    <xf numFmtId="190" fontId="1" fillId="0" borderId="7" xfId="9" applyNumberFormat="1" applyFont="1" applyFill="1" applyBorder="1" applyAlignment="1">
      <alignment horizontal="right"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190" fontId="1" fillId="0" borderId="1" xfId="9" applyNumberFormat="1" applyFont="1" applyFill="1" applyBorder="1" applyAlignment="1">
      <alignment horizontal="left" vertical="center"/>
    </xf>
    <xf numFmtId="0" fontId="1" fillId="2" borderId="5" xfId="0" applyFont="1" applyFill="1" applyBorder="1" applyAlignment="1">
      <alignment horizontal="left" vertical="center"/>
    </xf>
    <xf numFmtId="0" fontId="1" fillId="0" borderId="0" xfId="0" applyFont="1" applyFill="1" applyAlignment="1">
      <alignment vertical="center"/>
    </xf>
    <xf numFmtId="190" fontId="1" fillId="0" borderId="1" xfId="9" applyNumberFormat="1" applyFont="1" applyFill="1" applyBorder="1" applyAlignment="1">
      <alignment horizontal="center" vertical="center"/>
    </xf>
    <xf numFmtId="0" fontId="22" fillId="0" borderId="0" xfId="0" applyFont="1" applyFill="1" applyAlignment="1">
      <alignment vertical="center"/>
    </xf>
    <xf numFmtId="1" fontId="1" fillId="0" borderId="0" xfId="68" applyNumberFormat="1" applyFont="1"/>
    <xf numFmtId="2" fontId="1" fillId="0" borderId="0" xfId="68" applyNumberFormat="1" applyFont="1"/>
    <xf numFmtId="178" fontId="1" fillId="0" borderId="0" xfId="68" applyNumberFormat="1" applyFont="1"/>
    <xf numFmtId="0" fontId="1" fillId="0" borderId="1" xfId="0" applyFont="1" applyFill="1" applyBorder="1" applyAlignment="1">
      <alignment horizontal="center" vertical="center" wrapText="1"/>
    </xf>
    <xf numFmtId="0" fontId="22" fillId="0" borderId="1" xfId="68" applyFont="1" applyBorder="1"/>
    <xf numFmtId="190" fontId="1" fillId="0" borderId="1" xfId="9" applyNumberFormat="1" applyFont="1" applyFill="1" applyBorder="1" applyAlignment="1">
      <alignment horizontal="center" vertical="center" wrapText="1"/>
    </xf>
    <xf numFmtId="43" fontId="1" fillId="0" borderId="1" xfId="9" applyFont="1" applyFill="1" applyBorder="1" applyAlignment="1">
      <alignment vertical="center"/>
    </xf>
    <xf numFmtId="0" fontId="1" fillId="4" borderId="0" xfId="19" applyFont="1" applyFill="1" applyBorder="1" applyAlignment="1">
      <alignment vertical="center"/>
    </xf>
    <xf numFmtId="190" fontId="1" fillId="0" borderId="0" xfId="9" applyNumberFormat="1" applyFont="1" applyFill="1" applyBorder="1" applyAlignment="1">
      <alignment horizontal="center" vertical="center" wrapText="1"/>
    </xf>
    <xf numFmtId="0" fontId="8" fillId="0" borderId="0" xfId="0" applyFont="1" applyBorder="1">
      <alignment vertical="center"/>
    </xf>
    <xf numFmtId="43" fontId="1" fillId="0" borderId="0" xfId="9" applyFont="1" applyFill="1" applyBorder="1" applyAlignment="1">
      <alignment vertical="center"/>
    </xf>
    <xf numFmtId="0" fontId="16" fillId="0" borderId="1" xfId="68" applyNumberFormat="1" applyFont="1" applyBorder="1" applyAlignment="1">
      <alignment vertical="center" wrapText="1"/>
    </xf>
    <xf numFmtId="0" fontId="22" fillId="0" borderId="1" xfId="0" applyFont="1" applyFill="1" applyBorder="1" applyAlignment="1">
      <alignment vertical="center"/>
    </xf>
    <xf numFmtId="0" fontId="16" fillId="0" borderId="5" xfId="0" applyFont="1" applyBorder="1" applyAlignment="1">
      <alignment vertical="center" wrapText="1"/>
    </xf>
    <xf numFmtId="0" fontId="22" fillId="0" borderId="0" xfId="0" applyFont="1" applyFill="1" applyBorder="1" applyAlignment="1">
      <alignment vertical="center"/>
    </xf>
    <xf numFmtId="190" fontId="1" fillId="0" borderId="1" xfId="68" applyNumberFormat="1" applyFont="1" applyFill="1" applyBorder="1" applyAlignment="1">
      <alignment vertical="center"/>
    </xf>
    <xf numFmtId="43" fontId="16" fillId="0" borderId="1" xfId="68" applyNumberFormat="1" applyFont="1" applyBorder="1" applyAlignment="1">
      <alignment vertical="center" wrapText="1"/>
    </xf>
    <xf numFmtId="0" fontId="16" fillId="0" borderId="1" xfId="68" applyFont="1" applyBorder="1" applyAlignment="1">
      <alignment vertical="center"/>
    </xf>
    <xf numFmtId="0" fontId="16" fillId="0" borderId="1" xfId="68" applyFont="1" applyBorder="1"/>
    <xf numFmtId="0" fontId="16" fillId="0" borderId="1" xfId="68" applyFont="1" applyBorder="1" applyAlignment="1">
      <alignment wrapText="1"/>
    </xf>
    <xf numFmtId="0" fontId="20" fillId="0" borderId="0" xfId="68" applyFont="1" applyAlignment="1">
      <alignment horizontal="center"/>
    </xf>
    <xf numFmtId="0" fontId="4" fillId="0" borderId="0" xfId="68" applyFont="1"/>
    <xf numFmtId="1" fontId="4" fillId="0" borderId="0" xfId="68" applyNumberFormat="1" applyFont="1"/>
    <xf numFmtId="2" fontId="4" fillId="0" borderId="0" xfId="68" applyNumberFormat="1" applyFont="1"/>
    <xf numFmtId="178" fontId="4" fillId="0" borderId="0" xfId="68" applyNumberFormat="1" applyFont="1"/>
    <xf numFmtId="0" fontId="23" fillId="0" borderId="0" xfId="68" applyFont="1"/>
    <xf numFmtId="0" fontId="4" fillId="0" borderId="1" xfId="68" applyFont="1" applyBorder="1" applyAlignment="1">
      <alignment horizontal="center" vertical="center"/>
    </xf>
    <xf numFmtId="0" fontId="4" fillId="0" borderId="8" xfId="68" applyFont="1" applyFill="1" applyBorder="1" applyAlignment="1">
      <alignment horizontal="center" vertical="center" wrapText="1"/>
    </xf>
    <xf numFmtId="0" fontId="4" fillId="0" borderId="8" xfId="68" applyFont="1" applyBorder="1" applyAlignment="1">
      <alignment horizontal="center" vertical="center" wrapText="1"/>
    </xf>
    <xf numFmtId="0" fontId="4" fillId="0" borderId="1" xfId="68" applyFont="1" applyBorder="1" applyAlignment="1">
      <alignment horizontal="center" vertical="center" wrapText="1"/>
    </xf>
    <xf numFmtId="0" fontId="4" fillId="0" borderId="14" xfId="68" applyFont="1" applyFill="1" applyBorder="1" applyAlignment="1">
      <alignment horizontal="center" vertical="center" wrapText="1"/>
    </xf>
    <xf numFmtId="0" fontId="24" fillId="0" borderId="14" xfId="68" applyFont="1" applyBorder="1"/>
    <xf numFmtId="0" fontId="4" fillId="2" borderId="8" xfId="68" applyFont="1" applyFill="1" applyBorder="1" applyAlignment="1">
      <alignment horizontal="center" vertical="center" wrapText="1"/>
    </xf>
    <xf numFmtId="0" fontId="4" fillId="0" borderId="7" xfId="68" applyFont="1" applyFill="1" applyBorder="1" applyAlignment="1">
      <alignment horizontal="center" vertical="center" wrapText="1"/>
    </xf>
    <xf numFmtId="0" fontId="24" fillId="0" borderId="7" xfId="68" applyFont="1" applyBorder="1"/>
    <xf numFmtId="0" fontId="4" fillId="2" borderId="7" xfId="68" applyFont="1" applyFill="1" applyBorder="1" applyAlignment="1">
      <alignment horizontal="center" vertical="center" wrapText="1"/>
    </xf>
    <xf numFmtId="0" fontId="4" fillId="0" borderId="7" xfId="68" applyFont="1" applyBorder="1" applyAlignment="1">
      <alignment horizontal="center" vertical="center" wrapText="1"/>
    </xf>
    <xf numFmtId="190" fontId="4" fillId="4" borderId="1" xfId="87" applyNumberFormat="1" applyFont="1" applyFill="1" applyBorder="1" applyAlignment="1">
      <alignment vertical="center"/>
    </xf>
    <xf numFmtId="190" fontId="4" fillId="0" borderId="1" xfId="87" applyNumberFormat="1" applyFont="1" applyBorder="1" applyAlignment="1">
      <alignment vertical="center"/>
    </xf>
    <xf numFmtId="43" fontId="4" fillId="0" borderId="1" xfId="87" applyFont="1" applyBorder="1" applyAlignment="1">
      <alignment vertical="center" wrapText="1"/>
    </xf>
    <xf numFmtId="180" fontId="4" fillId="0" borderId="1" xfId="68" applyNumberFormat="1" applyFont="1" applyBorder="1" applyAlignment="1">
      <alignment vertical="center"/>
    </xf>
    <xf numFmtId="0" fontId="4" fillId="0" borderId="1" xfId="68" applyFont="1" applyBorder="1" applyAlignment="1">
      <alignment vertical="center"/>
    </xf>
    <xf numFmtId="0" fontId="4" fillId="0" borderId="1" xfId="68" applyFont="1" applyFill="1" applyBorder="1" applyAlignment="1">
      <alignment vertical="center"/>
    </xf>
    <xf numFmtId="190" fontId="4" fillId="0" borderId="1" xfId="68" applyNumberFormat="1" applyFont="1" applyBorder="1" applyAlignment="1">
      <alignment vertical="center"/>
    </xf>
    <xf numFmtId="43" fontId="4" fillId="0" borderId="1" xfId="87" applyFont="1" applyBorder="1" applyAlignment="1">
      <alignment vertical="center"/>
    </xf>
    <xf numFmtId="0" fontId="4" fillId="0" borderId="0" xfId="68" applyFont="1" applyAlignment="1">
      <alignment horizontal="right"/>
    </xf>
    <xf numFmtId="0" fontId="4" fillId="0" borderId="8" xfId="68" applyFont="1" applyBorder="1" applyAlignment="1">
      <alignment horizontal="center" vertical="center"/>
    </xf>
    <xf numFmtId="0" fontId="4" fillId="0" borderId="14" xfId="68" applyFont="1" applyBorder="1" applyAlignment="1">
      <alignment horizontal="center" vertical="center"/>
    </xf>
    <xf numFmtId="0" fontId="4" fillId="0" borderId="7" xfId="68" applyFont="1" applyBorder="1" applyAlignment="1">
      <alignment horizontal="center" vertical="center"/>
    </xf>
    <xf numFmtId="0" fontId="25" fillId="0" borderId="1" xfId="68" applyNumberFormat="1" applyFont="1" applyBorder="1" applyAlignment="1">
      <alignment vertical="center" wrapText="1"/>
    </xf>
    <xf numFmtId="0" fontId="25" fillId="0" borderId="1" xfId="68" applyFont="1" applyBorder="1" applyAlignment="1">
      <alignment vertical="center" wrapText="1"/>
    </xf>
    <xf numFmtId="0" fontId="23" fillId="0" borderId="1" xfId="68" applyFont="1" applyBorder="1"/>
    <xf numFmtId="0" fontId="0" fillId="0" borderId="0" xfId="0" applyAlignment="1"/>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190" fontId="3" fillId="4" borderId="1" xfId="87" applyNumberFormat="1" applyFont="1" applyFill="1" applyBorder="1" applyAlignment="1">
      <alignment vertical="center"/>
    </xf>
    <xf numFmtId="4" fontId="3" fillId="4" borderId="1" xfId="0" applyNumberFormat="1" applyFont="1" applyFill="1" applyBorder="1" applyAlignment="1">
      <alignment vertical="center" wrapText="1"/>
    </xf>
    <xf numFmtId="4" fontId="3" fillId="0" borderId="1" xfId="0" applyNumberFormat="1" applyFont="1" applyBorder="1" applyAlignment="1">
      <alignment vertical="center" wrapText="1"/>
    </xf>
    <xf numFmtId="4" fontId="3" fillId="4" borderId="1" xfId="0" applyNumberFormat="1" applyFont="1" applyFill="1" applyBorder="1" applyAlignment="1">
      <alignment vertical="center"/>
    </xf>
    <xf numFmtId="4" fontId="3" fillId="4" borderId="1" xfId="87" applyNumberFormat="1" applyFont="1" applyFill="1" applyBorder="1" applyAlignment="1">
      <alignment vertical="center"/>
    </xf>
    <xf numFmtId="0" fontId="3" fillId="0" borderId="1" xfId="0" applyFont="1" applyBorder="1" applyAlignment="1">
      <alignment vertical="center"/>
    </xf>
    <xf numFmtId="190" fontId="3" fillId="0" borderId="1" xfId="87" applyNumberFormat="1" applyFont="1" applyBorder="1" applyAlignment="1">
      <alignment vertical="center"/>
    </xf>
    <xf numFmtId="4" fontId="3" fillId="0" borderId="1" xfId="87" applyNumberFormat="1" applyFont="1" applyBorder="1" applyAlignment="1">
      <alignment vertical="center" wrapText="1"/>
    </xf>
    <xf numFmtId="4" fontId="3" fillId="0" borderId="1" xfId="87" applyNumberFormat="1" applyFont="1" applyBorder="1" applyAlignment="1">
      <alignment vertical="center"/>
    </xf>
    <xf numFmtId="190" fontId="0" fillId="0" borderId="1" xfId="0" applyNumberFormat="1" applyBorder="1" applyAlignment="1">
      <alignment vertical="center"/>
    </xf>
    <xf numFmtId="4" fontId="0" fillId="0" borderId="1" xfId="0" applyNumberFormat="1" applyBorder="1" applyAlignment="1"/>
    <xf numFmtId="0" fontId="0" fillId="0" borderId="1" xfId="0" applyBorder="1" applyAlignment="1"/>
    <xf numFmtId="190" fontId="4" fillId="0" borderId="1" xfId="0" applyNumberFormat="1" applyFont="1" applyBorder="1" applyAlignment="1">
      <alignment vertical="center"/>
    </xf>
    <xf numFmtId="190" fontId="3" fillId="0" borderId="1" xfId="0" applyNumberFormat="1" applyFont="1" applyBorder="1" applyAlignment="1">
      <alignment horizontal="center" vertical="center"/>
    </xf>
    <xf numFmtId="0" fontId="0" fillId="0" borderId="1" xfId="0" applyBorder="1">
      <alignment vertical="center"/>
    </xf>
    <xf numFmtId="0" fontId="0" fillId="0" borderId="1" xfId="0" applyBorder="1" applyAlignment="1">
      <alignment vertical="center"/>
    </xf>
    <xf numFmtId="190" fontId="4" fillId="0" borderId="1" xfId="0" applyNumberFormat="1" applyFont="1" applyBorder="1">
      <alignment vertical="center"/>
    </xf>
    <xf numFmtId="0" fontId="5" fillId="0" borderId="0" xfId="0" applyFont="1" applyFill="1" applyAlignment="1">
      <alignment horizontal="center"/>
    </xf>
    <xf numFmtId="0" fontId="1" fillId="0" borderId="0" xfId="0" applyFont="1" applyFill="1" applyAlignment="1"/>
    <xf numFmtId="0" fontId="17" fillId="0" borderId="0" xfId="0" applyFont="1" applyFill="1" applyAlignment="1"/>
    <xf numFmtId="0" fontId="26" fillId="0" borderId="0" xfId="0" applyFont="1" applyFill="1" applyAlignment="1"/>
    <xf numFmtId="0" fontId="1" fillId="0" borderId="0" xfId="0" applyFont="1" applyFill="1" applyAlignment="1">
      <alignment horizontal="right"/>
    </xf>
    <xf numFmtId="0" fontId="1" fillId="0" borderId="8" xfId="0" applyFont="1" applyFill="1" applyBorder="1" applyAlignment="1">
      <alignment horizontal="center" vertical="center" wrapText="1" shrinkToFit="1"/>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wrapText="1" shrinkToFi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43" fontId="1" fillId="0" borderId="1" xfId="102" applyFont="1" applyFill="1" applyBorder="1" applyAlignment="1">
      <alignment vertical="center"/>
    </xf>
    <xf numFmtId="190" fontId="1" fillId="4" borderId="1" xfId="102" applyNumberFormat="1" applyFont="1" applyFill="1" applyBorder="1" applyAlignment="1">
      <alignment vertical="center"/>
    </xf>
    <xf numFmtId="0" fontId="5" fillId="0" borderId="0" xfId="19" applyFont="1" applyAlignment="1">
      <alignment horizontal="center"/>
    </xf>
    <xf numFmtId="0" fontId="1" fillId="0" borderId="0" xfId="19" applyFont="1"/>
    <xf numFmtId="0" fontId="15" fillId="0" borderId="0" xfId="19" applyFont="1"/>
    <xf numFmtId="2" fontId="17" fillId="0" borderId="0" xfId="19" applyNumberFormat="1" applyFont="1"/>
    <xf numFmtId="0" fontId="1" fillId="0" borderId="0" xfId="19" applyFont="1" applyAlignment="1">
      <alignment horizontal="right"/>
    </xf>
    <xf numFmtId="0" fontId="1" fillId="0" borderId="1" xfId="19" applyFont="1" applyBorder="1" applyAlignment="1">
      <alignment horizontal="center" vertical="center"/>
    </xf>
    <xf numFmtId="0" fontId="1" fillId="0" borderId="8" xfId="19" applyFont="1" applyBorder="1" applyAlignment="1">
      <alignment horizontal="center" vertical="center" wrapText="1"/>
    </xf>
    <xf numFmtId="0" fontId="1" fillId="0" borderId="1" xfId="19" applyFont="1" applyBorder="1" applyAlignment="1">
      <alignment horizontal="center" vertical="center" wrapText="1"/>
    </xf>
    <xf numFmtId="0" fontId="1" fillId="0" borderId="8" xfId="19" applyFont="1" applyBorder="1" applyAlignment="1">
      <alignment horizontal="center" vertical="center"/>
    </xf>
    <xf numFmtId="0" fontId="1" fillId="0" borderId="14" xfId="19" applyFont="1" applyBorder="1" applyAlignment="1">
      <alignment horizontal="center" vertical="center" wrapText="1"/>
    </xf>
    <xf numFmtId="0" fontId="1" fillId="0" borderId="1" xfId="19" applyFont="1" applyFill="1" applyBorder="1" applyAlignment="1">
      <alignment horizontal="center" vertical="center" wrapText="1"/>
    </xf>
    <xf numFmtId="0" fontId="1" fillId="0" borderId="14" xfId="19" applyFont="1" applyBorder="1" applyAlignment="1">
      <alignment horizontal="center" vertical="center"/>
    </xf>
    <xf numFmtId="0" fontId="1" fillId="0" borderId="7" xfId="19" applyFont="1" applyBorder="1" applyAlignment="1">
      <alignment horizontal="center" vertical="center" wrapText="1"/>
    </xf>
    <xf numFmtId="0" fontId="1" fillId="0" borderId="7" xfId="19" applyFont="1" applyBorder="1" applyAlignment="1">
      <alignment horizontal="center" vertical="center"/>
    </xf>
    <xf numFmtId="190" fontId="1" fillId="0" borderId="1" xfId="19" applyNumberFormat="1" applyFont="1" applyBorder="1" applyAlignment="1">
      <alignment vertical="center" wrapText="1"/>
    </xf>
    <xf numFmtId="43" fontId="1" fillId="0" borderId="1" xfId="90" applyFont="1" applyBorder="1" applyAlignment="1">
      <alignment vertical="center" wrapText="1"/>
    </xf>
    <xf numFmtId="43" fontId="1" fillId="0" borderId="1" xfId="90" applyFont="1" applyBorder="1" applyAlignment="1">
      <alignment vertical="center"/>
    </xf>
    <xf numFmtId="190" fontId="1" fillId="4" borderId="1" xfId="19" applyNumberFormat="1" applyFont="1" applyFill="1" applyBorder="1" applyAlignment="1">
      <alignment vertical="center" wrapText="1"/>
    </xf>
    <xf numFmtId="190" fontId="1" fillId="4" borderId="1" xfId="90" applyNumberFormat="1" applyFont="1" applyFill="1" applyBorder="1" applyAlignment="1">
      <alignment vertical="center"/>
    </xf>
    <xf numFmtId="0" fontId="27" fillId="0" borderId="5" xfId="0" applyFont="1" applyBorder="1" applyAlignment="1">
      <alignment vertical="center" wrapText="1"/>
    </xf>
    <xf numFmtId="0" fontId="0" fillId="0" borderId="1" xfId="0" applyFill="1" applyBorder="1">
      <alignment vertical="center"/>
    </xf>
    <xf numFmtId="43" fontId="1" fillId="0" borderId="0" xfId="19" applyNumberFormat="1" applyFont="1"/>
    <xf numFmtId="187" fontId="17" fillId="0" borderId="0" xfId="19" applyNumberFormat="1" applyFont="1"/>
    <xf numFmtId="190" fontId="1" fillId="0" borderId="0" xfId="19" applyNumberFormat="1" applyFont="1"/>
    <xf numFmtId="190" fontId="1" fillId="0" borderId="1" xfId="19" applyNumberFormat="1" applyFont="1" applyBorder="1" applyAlignment="1">
      <alignment vertical="center"/>
    </xf>
    <xf numFmtId="43" fontId="1" fillId="0" borderId="1" xfId="99" applyFont="1" applyBorder="1" applyAlignment="1">
      <alignment vertical="center" wrapText="1"/>
    </xf>
    <xf numFmtId="43" fontId="1" fillId="0" borderId="1" xfId="99" applyFont="1" applyBorder="1" applyAlignment="1">
      <alignment vertical="center"/>
    </xf>
    <xf numFmtId="0" fontId="16" fillId="4" borderId="1" xfId="74" applyFont="1" applyFill="1" applyBorder="1" applyAlignment="1">
      <alignment vertical="center" wrapText="1"/>
    </xf>
    <xf numFmtId="0" fontId="3" fillId="5" borderId="1" xfId="19" applyNumberFormat="1" applyFont="1" applyFill="1" applyBorder="1" applyAlignment="1">
      <alignment vertical="center"/>
    </xf>
    <xf numFmtId="190" fontId="1" fillId="4" borderId="1" xfId="99" applyNumberFormat="1" applyFont="1" applyFill="1" applyBorder="1" applyAlignment="1">
      <alignment vertical="center"/>
    </xf>
    <xf numFmtId="190" fontId="1" fillId="4" borderId="1" xfId="19" applyNumberFormat="1" applyFont="1" applyFill="1" applyBorder="1" applyAlignment="1">
      <alignment vertical="center"/>
    </xf>
    <xf numFmtId="190" fontId="15" fillId="0" borderId="0" xfId="19" applyNumberFormat="1" applyFont="1"/>
    <xf numFmtId="0" fontId="27" fillId="5" borderId="1" xfId="74" applyNumberFormat="1" applyFont="1" applyFill="1" applyBorder="1" applyAlignment="1">
      <alignment vertical="center" wrapText="1"/>
    </xf>
    <xf numFmtId="0" fontId="3" fillId="0" borderId="1" xfId="19" applyNumberFormat="1" applyFont="1" applyFill="1" applyBorder="1" applyAlignment="1">
      <alignment vertical="center"/>
    </xf>
    <xf numFmtId="0" fontId="16" fillId="0" borderId="1" xfId="19" applyFont="1" applyFill="1" applyBorder="1" applyAlignment="1">
      <alignment vertical="center" wrapText="1"/>
    </xf>
    <xf numFmtId="0" fontId="16" fillId="0" borderId="1" xfId="19" applyFont="1" applyBorder="1" applyAlignment="1">
      <alignment vertical="center" wrapText="1"/>
    </xf>
    <xf numFmtId="0" fontId="16" fillId="0" borderId="1" xfId="74" applyFont="1" applyFill="1" applyBorder="1" applyAlignment="1">
      <alignment vertical="center" wrapText="1"/>
    </xf>
    <xf numFmtId="0" fontId="15" fillId="0" borderId="0" xfId="54" applyFont="1">
      <alignment vertical="center"/>
    </xf>
    <xf numFmtId="0" fontId="3" fillId="5" borderId="1" xfId="54" applyNumberFormat="1" applyFont="1" applyFill="1" applyBorder="1" applyAlignment="1">
      <alignment vertical="center"/>
    </xf>
    <xf numFmtId="0" fontId="1" fillId="0" borderId="18" xfId="19" applyFont="1" applyBorder="1" applyAlignment="1">
      <alignment horizontal="center" vertical="center"/>
    </xf>
    <xf numFmtId="0" fontId="1" fillId="0" borderId="19" xfId="19" applyFont="1" applyBorder="1" applyAlignment="1">
      <alignment horizontal="center" vertical="center"/>
    </xf>
    <xf numFmtId="0" fontId="1" fillId="0" borderId="20" xfId="19" applyFont="1" applyBorder="1" applyAlignment="1">
      <alignment horizontal="center" vertical="center"/>
    </xf>
    <xf numFmtId="0" fontId="1" fillId="0" borderId="21" xfId="19" applyFont="1" applyBorder="1" applyAlignment="1">
      <alignment horizontal="center" vertical="center"/>
    </xf>
    <xf numFmtId="0" fontId="1" fillId="0" borderId="22" xfId="19" applyFont="1" applyBorder="1" applyAlignment="1">
      <alignment horizontal="center" vertical="center"/>
    </xf>
    <xf numFmtId="0" fontId="1" fillId="0" borderId="6" xfId="19" applyFont="1" applyBorder="1" applyAlignment="1">
      <alignment horizontal="center" vertical="center"/>
    </xf>
    <xf numFmtId="0" fontId="1" fillId="0" borderId="23" xfId="19" applyFont="1" applyBorder="1" applyAlignment="1">
      <alignment horizontal="center" vertical="center"/>
    </xf>
    <xf numFmtId="0" fontId="1" fillId="0" borderId="5" xfId="19" applyFont="1" applyBorder="1" applyAlignment="1">
      <alignment horizontal="center" vertical="center"/>
    </xf>
    <xf numFmtId="0" fontId="1" fillId="0" borderId="23" xfId="19" applyFont="1" applyBorder="1" applyAlignment="1">
      <alignment vertical="center"/>
    </xf>
    <xf numFmtId="0" fontId="1" fillId="0" borderId="5" xfId="19" applyFont="1" applyBorder="1" applyAlignment="1">
      <alignment vertical="center"/>
    </xf>
    <xf numFmtId="190" fontId="1" fillId="4" borderId="5" xfId="90" applyNumberFormat="1" applyFont="1" applyFill="1" applyBorder="1" applyAlignment="1">
      <alignment vertical="center"/>
    </xf>
    <xf numFmtId="0" fontId="16" fillId="2" borderId="1" xfId="74" applyFont="1" applyFill="1" applyBorder="1" applyAlignment="1">
      <alignment vertical="center" wrapText="1"/>
    </xf>
    <xf numFmtId="0" fontId="1" fillId="0" borderId="0" xfId="19" applyFont="1" applyFill="1" applyBorder="1"/>
    <xf numFmtId="0" fontId="20" fillId="0" borderId="0" xfId="0" applyFont="1" applyAlignment="1">
      <alignment horizontal="center" vertical="center"/>
    </xf>
    <xf numFmtId="0" fontId="4" fillId="0" borderId="0" xfId="0" applyFont="1" applyAlignment="1">
      <alignment horizontal="right"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190" fontId="4" fillId="0" borderId="1" xfId="9" applyNumberFormat="1" applyFont="1" applyBorder="1">
      <alignment vertical="center"/>
    </xf>
    <xf numFmtId="182" fontId="4" fillId="0" borderId="1" xfId="9" applyNumberFormat="1" applyFont="1" applyBorder="1">
      <alignment vertical="center"/>
    </xf>
    <xf numFmtId="182" fontId="4" fillId="0" borderId="1" xfId="94" applyNumberFormat="1" applyFont="1" applyBorder="1" applyAlignment="1">
      <alignment horizontal="right" vertical="center"/>
    </xf>
    <xf numFmtId="0" fontId="5" fillId="0" borderId="0" xfId="59" applyFont="1" applyAlignment="1">
      <alignment horizontal="center" vertical="center"/>
    </xf>
    <xf numFmtId="0" fontId="28" fillId="0" borderId="0" xfId="59" applyFont="1">
      <alignment vertical="center"/>
    </xf>
    <xf numFmtId="0" fontId="28" fillId="0" borderId="0" xfId="59" applyFont="1" applyAlignment="1">
      <alignment horizontal="right" vertical="center"/>
    </xf>
    <xf numFmtId="0" fontId="28" fillId="0" borderId="1" xfId="59" applyFont="1" applyBorder="1" applyAlignment="1">
      <alignment horizontal="center" vertical="center"/>
    </xf>
    <xf numFmtId="0" fontId="28" fillId="0" borderId="1" xfId="59" applyFont="1" applyBorder="1">
      <alignment vertical="center"/>
    </xf>
    <xf numFmtId="41" fontId="28" fillId="0" borderId="1" xfId="108" applyNumberFormat="1" applyFont="1" applyBorder="1">
      <alignment vertical="center"/>
    </xf>
    <xf numFmtId="0" fontId="1" fillId="0" borderId="0" xfId="0" applyFont="1" applyAlignment="1">
      <alignment vertical="center"/>
    </xf>
    <xf numFmtId="0" fontId="5" fillId="0" borderId="0" xfId="82" applyFont="1" applyAlignment="1">
      <alignment horizontal="center" vertical="center"/>
    </xf>
    <xf numFmtId="0" fontId="1" fillId="0" borderId="0" xfId="82" applyFont="1" applyAlignment="1">
      <alignment horizontal="left"/>
    </xf>
    <xf numFmtId="184" fontId="1" fillId="0" borderId="0" xfId="82" applyNumberFormat="1" applyFont="1" applyAlignment="1">
      <alignment horizontal="left"/>
    </xf>
    <xf numFmtId="0" fontId="17" fillId="0" borderId="0" xfId="82" applyFont="1" applyAlignment="1">
      <alignment horizontal="center" vertical="center" wrapText="1"/>
    </xf>
    <xf numFmtId="0" fontId="1" fillId="0" borderId="0" xfId="82" applyFont="1" applyAlignment="1">
      <alignment horizontal="right" vertical="center" wrapText="1"/>
    </xf>
    <xf numFmtId="0" fontId="1" fillId="2" borderId="0" xfId="0" applyFont="1" applyFill="1" applyBorder="1" applyAlignment="1">
      <alignment horizontal="center" vertical="center"/>
    </xf>
    <xf numFmtId="190" fontId="1" fillId="0" borderId="1" xfId="102" applyNumberFormat="1" applyFont="1" applyFill="1" applyBorder="1" applyAlignment="1">
      <alignment horizontal="right" vertical="center"/>
    </xf>
    <xf numFmtId="190" fontId="1" fillId="0" borderId="1" xfId="102" applyNumberFormat="1" applyFont="1" applyFill="1" applyBorder="1" applyAlignment="1">
      <alignment horizontal="left" vertical="center"/>
    </xf>
    <xf numFmtId="0" fontId="1" fillId="2" borderId="26" xfId="0" applyFont="1" applyFill="1" applyBorder="1" applyAlignment="1">
      <alignment horizontal="center" vertical="center"/>
    </xf>
    <xf numFmtId="0" fontId="1" fillId="4" borderId="8" xfId="0" applyFont="1" applyFill="1" applyBorder="1" applyAlignment="1">
      <alignment horizontal="center" vertical="center" wrapText="1" shrinkToFit="1"/>
    </xf>
    <xf numFmtId="0" fontId="1" fillId="4" borderId="1" xfId="0" applyFont="1" applyFill="1" applyBorder="1" applyAlignment="1">
      <alignment horizontal="center" vertical="center" wrapText="1"/>
    </xf>
    <xf numFmtId="0" fontId="1" fillId="4" borderId="14" xfId="0" applyFont="1" applyFill="1" applyBorder="1" applyAlignment="1">
      <alignment horizontal="center" vertical="center" wrapText="1" shrinkToFit="1"/>
    </xf>
    <xf numFmtId="0" fontId="1" fillId="4" borderId="7" xfId="0" applyFont="1" applyFill="1" applyBorder="1" applyAlignment="1">
      <alignment horizontal="center" vertical="center" wrapText="1" shrinkToFit="1"/>
    </xf>
    <xf numFmtId="43" fontId="1" fillId="4" borderId="1" xfId="102" applyFont="1" applyFill="1" applyBorder="1" applyAlignment="1">
      <alignment vertical="center"/>
    </xf>
    <xf numFmtId="0" fontId="1" fillId="4" borderId="1" xfId="0" applyFont="1" applyFill="1" applyBorder="1" applyAlignment="1">
      <alignment horizontal="left" vertical="center"/>
    </xf>
    <xf numFmtId="190" fontId="1" fillId="0" borderId="1" xfId="102" applyNumberFormat="1" applyFont="1" applyFill="1" applyBorder="1" applyAlignment="1">
      <alignment horizontal="center" vertical="center"/>
    </xf>
    <xf numFmtId="190" fontId="3" fillId="0" borderId="1" xfId="102" applyNumberFormat="1" applyFont="1" applyBorder="1">
      <alignment vertical="center"/>
    </xf>
    <xf numFmtId="0" fontId="0" fillId="0" borderId="0" xfId="0" applyFont="1">
      <alignment vertical="center"/>
    </xf>
    <xf numFmtId="0" fontId="15" fillId="4" borderId="0" xfId="19" applyFont="1" applyFill="1"/>
    <xf numFmtId="2" fontId="17" fillId="4" borderId="0" xfId="19" applyNumberFormat="1" applyFont="1" applyFill="1"/>
    <xf numFmtId="0" fontId="1" fillId="4" borderId="0" xfId="19" applyFont="1" applyFill="1"/>
    <xf numFmtId="0" fontId="1" fillId="4" borderId="0" xfId="19" applyFont="1" applyFill="1" applyAlignment="1">
      <alignment horizontal="right"/>
    </xf>
    <xf numFmtId="0" fontId="1" fillId="4" borderId="8" xfId="19" applyFont="1" applyFill="1" applyBorder="1" applyAlignment="1">
      <alignment horizontal="center" vertical="center" wrapText="1"/>
    </xf>
    <xf numFmtId="0" fontId="1" fillId="4" borderId="1" xfId="19" applyFont="1" applyFill="1" applyBorder="1" applyAlignment="1">
      <alignment horizontal="center" vertical="center" wrapText="1"/>
    </xf>
    <xf numFmtId="0" fontId="1" fillId="4" borderId="8" xfId="19" applyFont="1" applyFill="1" applyBorder="1" applyAlignment="1">
      <alignment horizontal="center" vertical="center"/>
    </xf>
    <xf numFmtId="0" fontId="1" fillId="4" borderId="14" xfId="19" applyFont="1" applyFill="1" applyBorder="1" applyAlignment="1">
      <alignment horizontal="center" vertical="center" wrapText="1"/>
    </xf>
    <xf numFmtId="0" fontId="1" fillId="4" borderId="14" xfId="19" applyFont="1" applyFill="1" applyBorder="1" applyAlignment="1">
      <alignment horizontal="center" vertical="center"/>
    </xf>
    <xf numFmtId="0" fontId="1" fillId="4" borderId="7" xfId="19" applyFont="1" applyFill="1" applyBorder="1" applyAlignment="1">
      <alignment horizontal="center" vertical="center" wrapText="1"/>
    </xf>
    <xf numFmtId="0" fontId="1" fillId="4" borderId="7" xfId="19" applyFont="1" applyFill="1" applyBorder="1" applyAlignment="1">
      <alignment horizontal="center" vertical="center"/>
    </xf>
    <xf numFmtId="43" fontId="1" fillId="4" borderId="1" xfId="90" applyFont="1" applyFill="1" applyBorder="1" applyAlignment="1">
      <alignment vertical="center" wrapText="1"/>
    </xf>
    <xf numFmtId="43" fontId="1" fillId="4" borderId="1" xfId="90" applyFont="1" applyFill="1" applyBorder="1" applyAlignment="1">
      <alignment vertical="center"/>
    </xf>
    <xf numFmtId="0" fontId="0" fillId="2" borderId="1" xfId="0" applyFill="1" applyBorder="1">
      <alignment vertical="center"/>
    </xf>
    <xf numFmtId="0" fontId="16" fillId="2" borderId="1" xfId="68" applyFont="1" applyFill="1" applyBorder="1" applyAlignment="1">
      <alignment vertical="center" wrapText="1"/>
    </xf>
    <xf numFmtId="0" fontId="3" fillId="5" borderId="1" xfId="68" applyNumberFormat="1" applyFont="1" applyFill="1" applyBorder="1" applyAlignment="1">
      <alignment vertical="center"/>
    </xf>
    <xf numFmtId="190" fontId="1" fillId="4" borderId="1" xfId="87" applyNumberFormat="1" applyFont="1" applyFill="1" applyBorder="1" applyAlignment="1">
      <alignment vertical="center"/>
    </xf>
    <xf numFmtId="190" fontId="1" fillId="4" borderId="1" xfId="68" applyNumberFormat="1" applyFont="1" applyFill="1" applyBorder="1" applyAlignment="1">
      <alignment vertical="center"/>
    </xf>
    <xf numFmtId="190" fontId="15" fillId="0" borderId="0" xfId="68" applyNumberFormat="1" applyFont="1"/>
    <xf numFmtId="0" fontId="15" fillId="0" borderId="1" xfId="68" applyFont="1" applyFill="1" applyBorder="1" applyAlignment="1">
      <alignment vertical="center"/>
    </xf>
    <xf numFmtId="0" fontId="29" fillId="0" borderId="0" xfId="68" applyFont="1"/>
    <xf numFmtId="43" fontId="1" fillId="4" borderId="1" xfId="87" applyFont="1" applyFill="1" applyBorder="1" applyAlignment="1">
      <alignment vertical="center" wrapText="1"/>
    </xf>
    <xf numFmtId="0" fontId="16" fillId="0" borderId="1" xfId="68" applyNumberFormat="1" applyFont="1" applyFill="1" applyBorder="1" applyAlignment="1">
      <alignment vertical="center" wrapText="1"/>
    </xf>
    <xf numFmtId="0" fontId="1" fillId="0" borderId="1" xfId="68" applyFont="1" applyBorder="1" applyAlignment="1">
      <alignment vertical="center"/>
    </xf>
    <xf numFmtId="0" fontId="1" fillId="0" borderId="1" xfId="68" applyFont="1" applyFill="1" applyBorder="1" applyAlignment="1">
      <alignment vertical="center"/>
    </xf>
    <xf numFmtId="0" fontId="30" fillId="0" borderId="1" xfId="68" applyFont="1" applyFill="1" applyBorder="1" applyAlignment="1">
      <alignment vertical="center" wrapText="1"/>
    </xf>
    <xf numFmtId="0" fontId="26" fillId="0" borderId="0" xfId="74" applyFont="1" applyAlignment="1">
      <alignment vertical="center"/>
    </xf>
    <xf numFmtId="0" fontId="26" fillId="0" borderId="0" xfId="74" applyFont="1"/>
    <xf numFmtId="0" fontId="10" fillId="0" borderId="0" xfId="74" applyFont="1" applyAlignment="1">
      <alignment horizontal="center"/>
    </xf>
    <xf numFmtId="0" fontId="22" fillId="0" borderId="1" xfId="74" applyFont="1" applyBorder="1" applyAlignment="1">
      <alignment horizontal="center" vertical="center"/>
    </xf>
    <xf numFmtId="0" fontId="22" fillId="0" borderId="1" xfId="74" applyFont="1" applyFill="1" applyBorder="1" applyAlignment="1">
      <alignment horizontal="center" vertical="center"/>
    </xf>
    <xf numFmtId="0" fontId="22" fillId="0" borderId="1" xfId="74" applyFont="1" applyBorder="1" applyAlignment="1">
      <alignment vertical="center"/>
    </xf>
    <xf numFmtId="0" fontId="22" fillId="0" borderId="1" xfId="74" applyFont="1" applyFill="1" applyBorder="1" applyAlignment="1">
      <alignment vertical="center"/>
    </xf>
    <xf numFmtId="0" fontId="31" fillId="0" borderId="0" xfId="74" applyFont="1"/>
    <xf numFmtId="0" fontId="32" fillId="0" borderId="0" xfId="74" applyFont="1" applyAlignment="1">
      <alignment horizontal="left"/>
    </xf>
    <xf numFmtId="0" fontId="33" fillId="0" borderId="0" xfId="74" applyFont="1" applyAlignment="1"/>
    <xf numFmtId="0" fontId="15" fillId="0" borderId="0" xfId="74" applyFont="1" applyAlignment="1">
      <alignment vertical="top"/>
    </xf>
    <xf numFmtId="0" fontId="34" fillId="0" borderId="0" xfId="74" applyFont="1" applyAlignment="1">
      <alignment horizontal="center"/>
    </xf>
  </cellXfs>
  <cellStyles count="111">
    <cellStyle name="常规" xfId="0" builtinId="0"/>
    <cellStyle name="货币[0]" xfId="1" builtinId="7"/>
    <cellStyle name="20% - 强调文字颜色 3" xfId="2" builtinId="38"/>
    <cellStyle name="输入" xfId="3" builtinId="20"/>
    <cellStyle name="货币" xfId="4" builtinId="4"/>
    <cellStyle name="差_高明  财驻粤监函(2015)36号-附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常规 2 5" xfId="21"/>
    <cellStyle name="常规 12" xfId="22"/>
    <cellStyle name="解释性文本" xfId="23" builtinId="53"/>
    <cellStyle name="标题 1" xfId="24" builtinId="16"/>
    <cellStyle name="常规 5 2 2"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千位分隔 2 3 2 2" xfId="3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千位分隔 6 2" xfId="41"/>
    <cellStyle name="强调文字颜色 1" xfId="42" builtinId="29"/>
    <cellStyle name="20% - 强调文字颜色 1" xfId="43" builtinId="30"/>
    <cellStyle name="差_财驻粤监函(2015)36号-附表（三水区）" xfId="44"/>
    <cellStyle name="40% - 强调文字颜色 1" xfId="45" builtinId="31"/>
    <cellStyle name="20% - 强调文字颜色 2" xfId="46" builtinId="34"/>
    <cellStyle name="40% - 强调文字颜色 2" xfId="47" builtinId="35"/>
    <cellStyle name="差_禅城区 财驻粤监函(2015)36号-附表 ()" xfId="48"/>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常规 2 2" xfId="54"/>
    <cellStyle name="40% - 强调文字颜色 5" xfId="55" builtinId="47"/>
    <cellStyle name="60% - 强调文字颜色 5" xfId="56" builtinId="48"/>
    <cellStyle name="强调文字颜色 6" xfId="57" builtinId="49"/>
    <cellStyle name="常规 2 3" xfId="58"/>
    <cellStyle name="常规 10" xfId="59"/>
    <cellStyle name="40% - 强调文字颜色 6" xfId="60" builtinId="51"/>
    <cellStyle name="差_南海 提前下达附表" xfId="61"/>
    <cellStyle name="常规 2 3 2" xfId="62"/>
    <cellStyle name="常规 10 2" xfId="63"/>
    <cellStyle name="60% - 强调文字颜色 6" xfId="64" builtinId="52"/>
    <cellStyle name="常规 2 4" xfId="65"/>
    <cellStyle name="常规 11" xfId="66"/>
    <cellStyle name="常规 13" xfId="67"/>
    <cellStyle name="常规 2" xfId="68"/>
    <cellStyle name="常规 3" xfId="69"/>
    <cellStyle name="常规 3 2" xfId="70"/>
    <cellStyle name="常规 3 3" xfId="71"/>
    <cellStyle name="常规 4" xfId="72"/>
    <cellStyle name="常规 4 2" xfId="73"/>
    <cellStyle name="常规 5" xfId="74"/>
    <cellStyle name="常规 5 3" xfId="75"/>
    <cellStyle name="常规 7" xfId="76"/>
    <cellStyle name="常规 8" xfId="77"/>
    <cellStyle name="常规 9" xfId="78"/>
    <cellStyle name="常规 9 2" xfId="79"/>
    <cellStyle name="常规_Sheet1 (2)" xfId="80"/>
    <cellStyle name="常规_附件：2013年国有资产经营收入及监管支出预算明细表_2017年市级国有资本经营预算明细表(市国资委12.5)" xfId="81"/>
    <cellStyle name="常规_附件：2013年国有资产经营收入及监管支出预算明细表_2017年市级国有资本经营预算明细表(市国资委12.5) 2" xfId="82"/>
    <cellStyle name="好_财驻粤监函(2015)36号-附表（三水区）" xfId="83"/>
    <cellStyle name="好_禅城区 财驻粤监函(2015)36号-附表 ()" xfId="84"/>
    <cellStyle name="好_高明  财驻粤监函(2015)36号-附表" xfId="85"/>
    <cellStyle name="好_南海 提前下达附表" xfId="86"/>
    <cellStyle name="千位分隔 2" xfId="87"/>
    <cellStyle name="千位分隔 2 2" xfId="88"/>
    <cellStyle name="千位分隔 2 4" xfId="89"/>
    <cellStyle name="千位分隔 2 2 2" xfId="90"/>
    <cellStyle name="千位分隔 2 2 2 2" xfId="91"/>
    <cellStyle name="千位分隔 2 5" xfId="92"/>
    <cellStyle name="千位分隔 2 2 3" xfId="93"/>
    <cellStyle name="千位分隔 2 3" xfId="94"/>
    <cellStyle name="千位分隔 3 4" xfId="95"/>
    <cellStyle name="千位分隔 2 3 2" xfId="96"/>
    <cellStyle name="千位分隔 2 3 3" xfId="97"/>
    <cellStyle name="千位分隔 3" xfId="98"/>
    <cellStyle name="千位分隔 3 2" xfId="99"/>
    <cellStyle name="千位分隔 3 2 2" xfId="100"/>
    <cellStyle name="千位分隔 3 3" xfId="101"/>
    <cellStyle name="千位分隔 4" xfId="102"/>
    <cellStyle name="千位分隔 4 2" xfId="103"/>
    <cellStyle name="千位分隔 5" xfId="104"/>
    <cellStyle name="千位分隔 5 2" xfId="105"/>
    <cellStyle name="千位分隔 5 2 2" xfId="106"/>
    <cellStyle name="千位分隔 5 3" xfId="107"/>
    <cellStyle name="千位分隔 6" xfId="108"/>
    <cellStyle name="千位分隔 7" xfId="109"/>
    <cellStyle name="千位分隔 8" xfId="110"/>
  </cellStyles>
  <dxfs count="6">
    <dxf>
      <fill>
        <patternFill patternType="solid">
          <bgColor indexed="10"/>
        </patternFill>
      </fill>
    </dxf>
    <dxf>
      <fill>
        <patternFill patternType="solid">
          <bgColor indexed="10"/>
        </patternFill>
      </fill>
    </dxf>
    <dxf>
      <fill>
        <patternFill patternType="solid">
          <bgColor indexed="10"/>
        </patternFill>
      </fill>
    </dxf>
    <dxf>
      <fill>
        <patternFill patternType="solid">
          <bgColor indexed="10"/>
        </patternFill>
      </fill>
    </dxf>
    <dxf>
      <fill>
        <patternFill patternType="solid">
          <bgColor indexed="10"/>
        </patternFill>
      </fill>
    </dxf>
    <dxf>
      <fill>
        <patternFill patternType="solid">
          <bgColor indexed="10"/>
        </patternFill>
      </fill>
    </dxf>
  </dxf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8" Type="http://schemas.openxmlformats.org/officeDocument/2006/relationships/sharedStrings" Target="sharedStrings.xml"/><Relationship Id="rId47" Type="http://schemas.openxmlformats.org/officeDocument/2006/relationships/styles" Target="styles.xml"/><Relationship Id="rId46" Type="http://schemas.openxmlformats.org/officeDocument/2006/relationships/theme" Target="theme/theme1.xml"/><Relationship Id="rId45" Type="http://schemas.openxmlformats.org/officeDocument/2006/relationships/externalLink" Target="externalLinks/externalLink1.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an\&#38669;&#26447;&#33729;\2020&#24180;&#20154;&#22823;&#38468;&#20214;%20&#25191;&#34892;&#37096;&#209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s>
    <sheetDataSet>
      <sheetData sheetId="0" refreshError="1"/>
      <sheetData sheetId="1" refreshError="1">
        <row r="8">
          <cell r="A8" t="str">
            <v>表5</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4"/>
  <sheetViews>
    <sheetView showGridLines="0" view="pageBreakPreview" zoomScale="60" zoomScaleNormal="85" zoomScaleSheetLayoutView="60" workbookViewId="0">
      <selection activeCell="F12" sqref="F12"/>
    </sheetView>
  </sheetViews>
  <sheetFormatPr defaultColWidth="9" defaultRowHeight="15.6" outlineLevelRow="3"/>
  <cols>
    <col min="1" max="1" width="122.12962962963" style="156" customWidth="1"/>
    <col min="2" max="16384" width="9" style="156"/>
  </cols>
  <sheetData>
    <row r="1" s="490" customFormat="1" ht="21.6" spans="1:1">
      <c r="A1" s="492"/>
    </row>
    <row r="2" ht="108" customHeight="1" spans="1:1">
      <c r="A2" s="493"/>
    </row>
    <row r="3" ht="64.5" customHeight="1"/>
    <row r="4" s="491" customFormat="1" ht="40.2" spans="1:1">
      <c r="A4" s="494" t="s">
        <v>0</v>
      </c>
    </row>
  </sheetData>
  <sheetProtection formatCells="0" formatColumns="0" formatRows="0"/>
  <printOptions horizontalCentered="1"/>
  <pageMargins left="0.786805555555556" right="0.786805555555556" top="0.984027777777778" bottom="0.786805555555556" header="0.511805555555556" footer="0.511805555555556"/>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1" tint="0.499984740745262"/>
    <pageSetUpPr fitToPage="1"/>
  </sheetPr>
  <dimension ref="A1:H12"/>
  <sheetViews>
    <sheetView view="pageBreakPreview" zoomScaleNormal="100" zoomScaleSheetLayoutView="100" workbookViewId="0">
      <selection activeCell="K21" sqref="K21"/>
    </sheetView>
  </sheetViews>
  <sheetFormatPr defaultColWidth="9" defaultRowHeight="14.4" outlineLevelCol="7"/>
  <cols>
    <col min="1" max="7" width="18.5" customWidth="1"/>
  </cols>
  <sheetData>
    <row r="1" ht="25.8" spans="1:7">
      <c r="A1" s="421" t="s">
        <v>19</v>
      </c>
      <c r="B1" s="421"/>
      <c r="C1" s="421"/>
      <c r="D1" s="421"/>
      <c r="E1" s="421"/>
      <c r="F1" s="421"/>
      <c r="G1" s="421"/>
    </row>
    <row r="2" ht="22.5" customHeight="1" spans="1:8">
      <c r="A2" s="25" t="s">
        <v>18</v>
      </c>
      <c r="B2" s="25"/>
      <c r="C2" s="25"/>
      <c r="D2" s="25"/>
      <c r="E2" s="25"/>
      <c r="F2" s="25"/>
      <c r="G2" s="422" t="s">
        <v>88</v>
      </c>
      <c r="H2" s="25"/>
    </row>
    <row r="3" ht="22.5" customHeight="1" spans="1:8">
      <c r="A3" s="423" t="s">
        <v>251</v>
      </c>
      <c r="B3" s="424" t="s">
        <v>252</v>
      </c>
      <c r="C3" s="425"/>
      <c r="D3" s="426"/>
      <c r="E3" s="424" t="s">
        <v>253</v>
      </c>
      <c r="F3" s="425"/>
      <c r="G3" s="426"/>
      <c r="H3" s="191"/>
    </row>
    <row r="4" ht="22.5" customHeight="1" spans="1:8">
      <c r="A4" s="427"/>
      <c r="B4" s="428" t="s">
        <v>254</v>
      </c>
      <c r="C4" s="428" t="s">
        <v>255</v>
      </c>
      <c r="D4" s="428" t="s">
        <v>256</v>
      </c>
      <c r="E4" s="428" t="s">
        <v>254</v>
      </c>
      <c r="F4" s="428" t="s">
        <v>255</v>
      </c>
      <c r="G4" s="428" t="s">
        <v>256</v>
      </c>
      <c r="H4" s="25"/>
    </row>
    <row r="5" ht="22.5" customHeight="1" spans="1:8">
      <c r="A5" s="428" t="s">
        <v>257</v>
      </c>
      <c r="B5" s="429">
        <v>17687126</v>
      </c>
      <c r="C5" s="429">
        <v>6431860</v>
      </c>
      <c r="D5" s="429">
        <v>11255266</v>
      </c>
      <c r="E5" s="429">
        <v>13883850</v>
      </c>
      <c r="F5" s="430">
        <v>3856500</v>
      </c>
      <c r="G5" s="430">
        <v>10027350</v>
      </c>
      <c r="H5" s="25"/>
    </row>
    <row r="6" ht="22.5" customHeight="1" spans="1:8">
      <c r="A6" s="30" t="s">
        <v>258</v>
      </c>
      <c r="B6" s="429">
        <v>3076275</v>
      </c>
      <c r="C6" s="429">
        <v>1811218</v>
      </c>
      <c r="D6" s="429">
        <v>1265057</v>
      </c>
      <c r="E6" s="429">
        <v>505910</v>
      </c>
      <c r="F6" s="431">
        <v>117132</v>
      </c>
      <c r="G6" s="431">
        <v>388778</v>
      </c>
      <c r="H6" s="25"/>
    </row>
    <row r="7" ht="22.5" customHeight="1" spans="1:8">
      <c r="A7" s="30" t="s">
        <v>259</v>
      </c>
      <c r="B7" s="429">
        <v>1798894</v>
      </c>
      <c r="C7" s="429">
        <v>414000</v>
      </c>
      <c r="D7" s="429">
        <v>1384894</v>
      </c>
      <c r="E7" s="429">
        <v>1721584</v>
      </c>
      <c r="F7" s="431">
        <v>379892</v>
      </c>
      <c r="G7" s="431">
        <v>1341692</v>
      </c>
      <c r="H7" s="25"/>
    </row>
    <row r="8" ht="22.5" customHeight="1" spans="1:8">
      <c r="A8" s="30" t="s">
        <v>260</v>
      </c>
      <c r="B8" s="429">
        <v>5528493</v>
      </c>
      <c r="C8" s="429">
        <v>2013109</v>
      </c>
      <c r="D8" s="429">
        <v>3515384</v>
      </c>
      <c r="E8" s="429">
        <v>4611401</v>
      </c>
      <c r="F8" s="431">
        <v>1351395</v>
      </c>
      <c r="G8" s="431">
        <v>3260006</v>
      </c>
      <c r="H8" s="25"/>
    </row>
    <row r="9" ht="22.5" customHeight="1" spans="1:8">
      <c r="A9" s="30" t="s">
        <v>261</v>
      </c>
      <c r="B9" s="429">
        <v>4579157</v>
      </c>
      <c r="C9" s="429">
        <v>1701976</v>
      </c>
      <c r="D9" s="429">
        <v>2877181</v>
      </c>
      <c r="E9" s="429">
        <v>4449187</v>
      </c>
      <c r="F9" s="431">
        <v>1602599</v>
      </c>
      <c r="G9" s="431">
        <v>2846588</v>
      </c>
      <c r="H9" s="25"/>
    </row>
    <row r="10" ht="22.5" customHeight="1" spans="1:8">
      <c r="A10" s="30" t="s">
        <v>262</v>
      </c>
      <c r="B10" s="429">
        <v>982844</v>
      </c>
      <c r="C10" s="429">
        <v>257157</v>
      </c>
      <c r="D10" s="429">
        <v>725687</v>
      </c>
      <c r="E10" s="429">
        <v>963025</v>
      </c>
      <c r="F10" s="431">
        <v>237338</v>
      </c>
      <c r="G10" s="431">
        <v>725687</v>
      </c>
      <c r="H10" s="25"/>
    </row>
    <row r="11" ht="22.5" customHeight="1" spans="1:8">
      <c r="A11" s="30" t="s">
        <v>263</v>
      </c>
      <c r="B11" s="429">
        <v>1721463</v>
      </c>
      <c r="C11" s="429">
        <v>234400</v>
      </c>
      <c r="D11" s="429">
        <v>1487063</v>
      </c>
      <c r="E11" s="429">
        <v>1632743</v>
      </c>
      <c r="F11" s="431">
        <v>168144</v>
      </c>
      <c r="G11" s="431">
        <v>1464599</v>
      </c>
      <c r="H11" s="25"/>
    </row>
    <row r="12" spans="1:8">
      <c r="A12" s="25"/>
      <c r="B12" s="25"/>
      <c r="C12" s="25"/>
      <c r="D12" s="25"/>
      <c r="E12" s="25"/>
      <c r="F12" s="25"/>
      <c r="G12" s="25"/>
      <c r="H12" s="25"/>
    </row>
  </sheetData>
  <mergeCells count="4">
    <mergeCell ref="A1:G1"/>
    <mergeCell ref="B3:D3"/>
    <mergeCell ref="E3:G3"/>
    <mergeCell ref="A3:A4"/>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70C0"/>
    <pageSetUpPr fitToPage="1"/>
  </sheetPr>
  <dimension ref="A1:H24"/>
  <sheetViews>
    <sheetView showGridLines="0" view="pageBreakPreview" zoomScaleNormal="100" zoomScaleSheetLayoutView="100" workbookViewId="0">
      <selection activeCell="H3" sqref="H3:H5"/>
    </sheetView>
  </sheetViews>
  <sheetFormatPr defaultColWidth="9" defaultRowHeight="15.6" outlineLevelCol="7"/>
  <cols>
    <col min="1" max="1" width="3.87962962962963" style="371" customWidth="1"/>
    <col min="2" max="2" width="11.6296296296296" style="371" customWidth="1"/>
    <col min="3" max="3" width="14.1296296296296" style="371" customWidth="1"/>
    <col min="4" max="4" width="14" style="371" customWidth="1"/>
    <col min="5" max="5" width="12.8796296296296" style="371" customWidth="1"/>
    <col min="6" max="6" width="11.6296296296296" style="371" customWidth="1"/>
    <col min="7" max="7" width="12" style="371" customWidth="1"/>
    <col min="8" max="8" width="44.3796296296296" style="371" customWidth="1"/>
    <col min="9" max="16384" width="9" style="371"/>
  </cols>
  <sheetData>
    <row r="1" ht="25.8" spans="1:8">
      <c r="A1" s="369" t="s">
        <v>21</v>
      </c>
      <c r="B1" s="369"/>
      <c r="C1" s="369"/>
      <c r="D1" s="369"/>
      <c r="E1" s="369"/>
      <c r="F1" s="369"/>
      <c r="G1" s="369"/>
      <c r="H1" s="369"/>
    </row>
    <row r="2" ht="25.5" customHeight="1" spans="1:8">
      <c r="A2" s="370" t="s">
        <v>20</v>
      </c>
      <c r="D2" s="372"/>
      <c r="E2" s="370"/>
      <c r="F2" s="370"/>
      <c r="H2" s="373" t="s">
        <v>88</v>
      </c>
    </row>
    <row r="3" ht="25.5" customHeight="1" spans="1:8">
      <c r="A3" s="408" t="s">
        <v>239</v>
      </c>
      <c r="B3" s="409"/>
      <c r="C3" s="375" t="s">
        <v>90</v>
      </c>
      <c r="D3" s="375" t="s">
        <v>264</v>
      </c>
      <c r="E3" s="376" t="s">
        <v>92</v>
      </c>
      <c r="F3" s="376"/>
      <c r="G3" s="376"/>
      <c r="H3" s="377" t="s">
        <v>93</v>
      </c>
    </row>
    <row r="4" ht="25.5" customHeight="1" spans="1:8">
      <c r="A4" s="410"/>
      <c r="B4" s="411"/>
      <c r="C4" s="378"/>
      <c r="D4" s="378"/>
      <c r="E4" s="375" t="s">
        <v>94</v>
      </c>
      <c r="F4" s="379" t="s">
        <v>95</v>
      </c>
      <c r="G4" s="375" t="s">
        <v>177</v>
      </c>
      <c r="H4" s="380"/>
    </row>
    <row r="5" ht="25.5" customHeight="1" spans="1:8">
      <c r="A5" s="412"/>
      <c r="B5" s="413"/>
      <c r="C5" s="381"/>
      <c r="D5" s="381"/>
      <c r="E5" s="381"/>
      <c r="F5" s="379"/>
      <c r="G5" s="381"/>
      <c r="H5" s="382"/>
    </row>
    <row r="6" ht="25.5" customHeight="1" spans="1:8">
      <c r="A6" s="414" t="s">
        <v>97</v>
      </c>
      <c r="B6" s="415"/>
      <c r="C6" s="383">
        <f>SUM(C7:C8)</f>
        <v>1351790</v>
      </c>
      <c r="D6" s="383">
        <f>SUM(D7:D8)</f>
        <v>1690682.6</v>
      </c>
      <c r="E6" s="383">
        <f>SUM(E7:E8)</f>
        <v>1641208</v>
      </c>
      <c r="F6" s="384">
        <f>IF(ISERROR((E6/C6-1)*100),,(E6/C6-1)*100)</f>
        <v>21.409982319739</v>
      </c>
      <c r="G6" s="385">
        <f>IF(ISERROR(E6/D6*100),,E6/D6*100)</f>
        <v>97.0736908275983</v>
      </c>
      <c r="H6" s="244"/>
    </row>
    <row r="7" ht="25.5" customHeight="1" spans="1:8">
      <c r="A7" s="416" t="s">
        <v>265</v>
      </c>
      <c r="B7" s="417" t="s">
        <v>266</v>
      </c>
      <c r="C7" s="418">
        <v>1182175</v>
      </c>
      <c r="D7" s="387">
        <v>1499031</v>
      </c>
      <c r="E7" s="387">
        <v>1446162</v>
      </c>
      <c r="F7" s="384">
        <f>IF(ISERROR((E7/C7-1)*100),,(E7/C7-1)*100)</f>
        <v>22.3306194091399</v>
      </c>
      <c r="G7" s="385">
        <f>IF(ISERROR(E7/D7*100),,E7/D7*100)</f>
        <v>96.4731216365772</v>
      </c>
      <c r="H7" s="244" t="s">
        <v>267</v>
      </c>
    </row>
    <row r="8" ht="25.5" customHeight="1" spans="1:8">
      <c r="A8" s="416" t="s">
        <v>268</v>
      </c>
      <c r="B8" s="417" t="s">
        <v>269</v>
      </c>
      <c r="C8" s="418">
        <v>169615</v>
      </c>
      <c r="D8" s="387">
        <v>191651.6</v>
      </c>
      <c r="E8" s="387">
        <v>195046</v>
      </c>
      <c r="F8" s="384">
        <f>IF(ISERROR((E8/C8-1)*100),,(E8/C8-1)*100)</f>
        <v>14.9933673318987</v>
      </c>
      <c r="G8" s="385">
        <f>IF(ISERROR(E8/D8*100),,E8/D8*100)</f>
        <v>101.771130530609</v>
      </c>
      <c r="H8" s="419" t="s">
        <v>131</v>
      </c>
    </row>
    <row r="9" ht="14.4" spans="1:1">
      <c r="A9" s="420"/>
    </row>
    <row r="24" ht="15" customHeight="1"/>
  </sheetData>
  <sheetProtection formatCells="0" formatColumns="0" formatRows="0"/>
  <mergeCells count="10">
    <mergeCell ref="A1:H1"/>
    <mergeCell ref="E3:G3"/>
    <mergeCell ref="A6:B6"/>
    <mergeCell ref="C3:C5"/>
    <mergeCell ref="D3:D5"/>
    <mergeCell ref="E4:E5"/>
    <mergeCell ref="F4:F5"/>
    <mergeCell ref="G4:G5"/>
    <mergeCell ref="H3:H5"/>
    <mergeCell ref="A3:B5"/>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70C0"/>
  </sheetPr>
  <dimension ref="A1:H30"/>
  <sheetViews>
    <sheetView showGridLines="0" view="pageBreakPreview" zoomScaleNormal="100" zoomScaleSheetLayoutView="100" workbookViewId="0">
      <pane xSplit="1" ySplit="5" topLeftCell="B6" activePane="bottomRight" state="frozen"/>
      <selection/>
      <selection pane="topRight"/>
      <selection pane="bottomLeft"/>
      <selection pane="bottomRight" activeCell="G3" sqref="G3:G5"/>
    </sheetView>
  </sheetViews>
  <sheetFormatPr defaultColWidth="9" defaultRowHeight="15.6" outlineLevelCol="7"/>
  <cols>
    <col min="1" max="1" width="25.25" style="371" customWidth="1"/>
    <col min="2" max="3" width="12" style="371" customWidth="1"/>
    <col min="4" max="4" width="11.3796296296296" style="371" customWidth="1"/>
    <col min="5" max="5" width="10.75" style="371" customWidth="1"/>
    <col min="6" max="6" width="14.25" style="371" customWidth="1"/>
    <col min="7" max="7" width="58.8796296296296" style="371" customWidth="1"/>
    <col min="8" max="8" width="16.25" style="371" customWidth="1"/>
    <col min="9" max="16384" width="9" style="371"/>
  </cols>
  <sheetData>
    <row r="1" ht="25.8" spans="1:7">
      <c r="A1" s="369" t="s">
        <v>23</v>
      </c>
      <c r="B1" s="369"/>
      <c r="C1" s="369"/>
      <c r="D1" s="369"/>
      <c r="E1" s="369"/>
      <c r="F1" s="369"/>
      <c r="G1" s="369"/>
    </row>
    <row r="2" ht="20.4" spans="1:7">
      <c r="A2" s="370" t="s">
        <v>22</v>
      </c>
      <c r="B2" s="390"/>
      <c r="C2" s="391"/>
      <c r="D2" s="392"/>
      <c r="G2" s="373" t="s">
        <v>88</v>
      </c>
    </row>
    <row r="3" ht="14.25" customHeight="1" spans="1:7">
      <c r="A3" s="374" t="s">
        <v>270</v>
      </c>
      <c r="B3" s="379" t="s">
        <v>90</v>
      </c>
      <c r="C3" s="376" t="s">
        <v>264</v>
      </c>
      <c r="D3" s="376" t="s">
        <v>138</v>
      </c>
      <c r="E3" s="376"/>
      <c r="F3" s="376"/>
      <c r="G3" s="374" t="s">
        <v>93</v>
      </c>
    </row>
    <row r="4" ht="14.25" customHeight="1" spans="1:7">
      <c r="A4" s="374"/>
      <c r="B4" s="379"/>
      <c r="C4" s="376"/>
      <c r="D4" s="376" t="s">
        <v>94</v>
      </c>
      <c r="E4" s="379" t="s">
        <v>95</v>
      </c>
      <c r="F4" s="376" t="s">
        <v>177</v>
      </c>
      <c r="G4" s="374"/>
    </row>
    <row r="5" ht="14.4" spans="1:7">
      <c r="A5" s="374"/>
      <c r="B5" s="379"/>
      <c r="C5" s="376"/>
      <c r="D5" s="376"/>
      <c r="E5" s="379"/>
      <c r="F5" s="376"/>
      <c r="G5" s="374"/>
    </row>
    <row r="6" ht="19.2" spans="1:7">
      <c r="A6" s="374" t="s">
        <v>97</v>
      </c>
      <c r="B6" s="393">
        <f>SUM(B7:B30)</f>
        <v>1009899</v>
      </c>
      <c r="C6" s="393">
        <f>SUM(C7:C30)</f>
        <v>1906544.78</v>
      </c>
      <c r="D6" s="393">
        <f>SUM(D7:D30)</f>
        <v>1761555</v>
      </c>
      <c r="E6" s="394">
        <f t="shared" ref="E6:E30" si="0">IF(OR(B6=0,D6=0),,(D6-B6)/B6*100)</f>
        <v>74.428829021516</v>
      </c>
      <c r="F6" s="395">
        <f t="shared" ref="F6:F30" si="1">IF(ISERROR(D6/C6*100),,D6/C6*100)</f>
        <v>92.3951547573931</v>
      </c>
      <c r="G6" s="396" t="s">
        <v>271</v>
      </c>
    </row>
    <row r="7" spans="1:8">
      <c r="A7" s="397" t="s">
        <v>139</v>
      </c>
      <c r="B7" s="398">
        <v>161722</v>
      </c>
      <c r="C7" s="398">
        <v>178459.47</v>
      </c>
      <c r="D7" s="399">
        <v>197077</v>
      </c>
      <c r="E7" s="394">
        <f t="shared" si="0"/>
        <v>21.8615896414835</v>
      </c>
      <c r="F7" s="395">
        <f t="shared" si="1"/>
        <v>110.432357554351</v>
      </c>
      <c r="G7" s="214" t="s">
        <v>140</v>
      </c>
      <c r="H7" s="400"/>
    </row>
    <row r="8" spans="1:8">
      <c r="A8" s="397" t="s">
        <v>141</v>
      </c>
      <c r="B8" s="398">
        <v>3227</v>
      </c>
      <c r="C8" s="398">
        <v>3206.08</v>
      </c>
      <c r="D8" s="399">
        <v>3939</v>
      </c>
      <c r="E8" s="394">
        <f t="shared" si="0"/>
        <v>22.0638363805392</v>
      </c>
      <c r="F8" s="395">
        <f t="shared" si="1"/>
        <v>122.860315400739</v>
      </c>
      <c r="G8" s="401"/>
      <c r="H8" s="400"/>
    </row>
    <row r="9" ht="14.4" spans="1:7">
      <c r="A9" s="397" t="s">
        <v>142</v>
      </c>
      <c r="B9" s="398">
        <v>159619</v>
      </c>
      <c r="C9" s="398">
        <v>153620.74</v>
      </c>
      <c r="D9" s="399">
        <v>155585</v>
      </c>
      <c r="E9" s="394">
        <f t="shared" si="0"/>
        <v>-2.52726805706088</v>
      </c>
      <c r="F9" s="395">
        <f t="shared" si="1"/>
        <v>101.278642454137</v>
      </c>
      <c r="G9" s="244"/>
    </row>
    <row r="10" ht="14.4" spans="1:7">
      <c r="A10" s="402" t="s">
        <v>143</v>
      </c>
      <c r="B10" s="398">
        <v>149736</v>
      </c>
      <c r="C10" s="398">
        <v>172291.41</v>
      </c>
      <c r="D10" s="399">
        <v>171638</v>
      </c>
      <c r="E10" s="394">
        <f t="shared" si="0"/>
        <v>14.6270769888337</v>
      </c>
      <c r="F10" s="395">
        <f t="shared" si="1"/>
        <v>99.6207530021375</v>
      </c>
      <c r="G10" s="403" t="s">
        <v>272</v>
      </c>
    </row>
    <row r="11" ht="19.2" spans="1:7">
      <c r="A11" s="402" t="s">
        <v>144</v>
      </c>
      <c r="B11" s="398">
        <v>61359</v>
      </c>
      <c r="C11" s="398">
        <v>325312</v>
      </c>
      <c r="D11" s="399">
        <v>363224</v>
      </c>
      <c r="E11" s="394">
        <f t="shared" si="0"/>
        <v>491.965318861129</v>
      </c>
      <c r="F11" s="395">
        <f t="shared" si="1"/>
        <v>111.654042888058</v>
      </c>
      <c r="G11" s="404" t="s">
        <v>273</v>
      </c>
    </row>
    <row r="12" ht="19.2" spans="1:7">
      <c r="A12" s="397" t="s">
        <v>146</v>
      </c>
      <c r="B12" s="398">
        <v>63519</v>
      </c>
      <c r="C12" s="398">
        <v>65881</v>
      </c>
      <c r="D12" s="399">
        <v>70210</v>
      </c>
      <c r="E12" s="394">
        <f t="shared" si="0"/>
        <v>10.5338560115871</v>
      </c>
      <c r="F12" s="395">
        <f t="shared" si="1"/>
        <v>106.570938510344</v>
      </c>
      <c r="G12" s="404" t="s">
        <v>274</v>
      </c>
    </row>
    <row r="13" ht="14.4" spans="1:7">
      <c r="A13" s="402" t="s">
        <v>148</v>
      </c>
      <c r="B13" s="398">
        <v>154014</v>
      </c>
      <c r="C13" s="398">
        <v>121216.49</v>
      </c>
      <c r="D13" s="399">
        <v>108754</v>
      </c>
      <c r="E13" s="394">
        <f t="shared" si="0"/>
        <v>-29.386938849715</v>
      </c>
      <c r="F13" s="395">
        <f t="shared" si="1"/>
        <v>89.7188163095632</v>
      </c>
      <c r="G13" s="404" t="s">
        <v>275</v>
      </c>
    </row>
    <row r="14" ht="14.4" spans="1:7">
      <c r="A14" s="402" t="s">
        <v>149</v>
      </c>
      <c r="B14" s="398">
        <v>109576</v>
      </c>
      <c r="C14" s="398">
        <v>97966.36</v>
      </c>
      <c r="D14" s="399">
        <v>100633</v>
      </c>
      <c r="E14" s="394">
        <f t="shared" si="0"/>
        <v>-8.16145871358692</v>
      </c>
      <c r="F14" s="395">
        <f t="shared" si="1"/>
        <v>102.72199559114</v>
      </c>
      <c r="G14" s="404" t="s">
        <v>276</v>
      </c>
    </row>
    <row r="15" ht="14.4" spans="1:7">
      <c r="A15" s="402" t="s">
        <v>151</v>
      </c>
      <c r="B15" s="398">
        <v>7930</v>
      </c>
      <c r="C15" s="398">
        <v>8877.24</v>
      </c>
      <c r="D15" s="399">
        <v>11362</v>
      </c>
      <c r="E15" s="394">
        <f t="shared" si="0"/>
        <v>43.2786885245902</v>
      </c>
      <c r="F15" s="395">
        <f t="shared" si="1"/>
        <v>127.990231197985</v>
      </c>
      <c r="G15" s="404" t="s">
        <v>277</v>
      </c>
    </row>
    <row r="16" ht="14.4" spans="1:7">
      <c r="A16" s="402" t="s">
        <v>153</v>
      </c>
      <c r="B16" s="398">
        <v>169506</v>
      </c>
      <c r="C16" s="398">
        <v>293240.01</v>
      </c>
      <c r="D16" s="399">
        <v>251547</v>
      </c>
      <c r="E16" s="394">
        <f t="shared" si="0"/>
        <v>48.4000566351634</v>
      </c>
      <c r="F16" s="395">
        <f t="shared" si="1"/>
        <v>85.7819504234773</v>
      </c>
      <c r="G16" s="404" t="s">
        <v>278</v>
      </c>
    </row>
    <row r="17" ht="14.4" spans="1:7">
      <c r="A17" s="402" t="s">
        <v>155</v>
      </c>
      <c r="B17" s="398">
        <v>28646</v>
      </c>
      <c r="C17" s="398">
        <v>49366.22</v>
      </c>
      <c r="D17" s="399">
        <v>75955</v>
      </c>
      <c r="E17" s="394">
        <f t="shared" si="0"/>
        <v>165.15045730643</v>
      </c>
      <c r="F17" s="395">
        <f t="shared" si="1"/>
        <v>153.860271254311</v>
      </c>
      <c r="G17" s="214" t="s">
        <v>279</v>
      </c>
    </row>
    <row r="18" ht="14.4" spans="1:7">
      <c r="A18" s="402" t="s">
        <v>157</v>
      </c>
      <c r="B18" s="398">
        <v>55702</v>
      </c>
      <c r="C18" s="398">
        <v>114957.39</v>
      </c>
      <c r="D18" s="399">
        <v>98543</v>
      </c>
      <c r="E18" s="394">
        <f t="shared" si="0"/>
        <v>76.9110624394097</v>
      </c>
      <c r="F18" s="395">
        <f t="shared" si="1"/>
        <v>85.7213268324899</v>
      </c>
      <c r="G18" s="403" t="s">
        <v>280</v>
      </c>
    </row>
    <row r="19" ht="19.2" spans="1:7">
      <c r="A19" s="402" t="s">
        <v>159</v>
      </c>
      <c r="B19" s="398">
        <v>2553</v>
      </c>
      <c r="C19" s="398">
        <v>24774.08</v>
      </c>
      <c r="D19" s="399">
        <v>2219</v>
      </c>
      <c r="E19" s="394">
        <f t="shared" si="0"/>
        <v>-13.0826478652566</v>
      </c>
      <c r="F19" s="395">
        <f t="shared" si="1"/>
        <v>8.95694209431793</v>
      </c>
      <c r="G19" s="244" t="s">
        <v>281</v>
      </c>
    </row>
    <row r="20" ht="28.8" spans="1:7">
      <c r="A20" s="402" t="s">
        <v>161</v>
      </c>
      <c r="B20" s="398">
        <v>3866</v>
      </c>
      <c r="C20" s="398">
        <v>24877.07</v>
      </c>
      <c r="D20" s="399">
        <v>1093</v>
      </c>
      <c r="E20" s="394">
        <f t="shared" si="0"/>
        <v>-71.7278841179514</v>
      </c>
      <c r="F20" s="395">
        <f t="shared" si="1"/>
        <v>4.39360423072331</v>
      </c>
      <c r="G20" s="244" t="s">
        <v>282</v>
      </c>
    </row>
    <row r="21" ht="14.4" spans="1:7">
      <c r="A21" s="402" t="s">
        <v>163</v>
      </c>
      <c r="B21" s="398">
        <v>-160</v>
      </c>
      <c r="C21" s="398">
        <v>2032.48</v>
      </c>
      <c r="D21" s="399">
        <v>2069</v>
      </c>
      <c r="E21" s="394">
        <f t="shared" si="0"/>
        <v>-1393.125</v>
      </c>
      <c r="F21" s="395">
        <f t="shared" si="1"/>
        <v>101.796819648902</v>
      </c>
      <c r="G21" s="244"/>
    </row>
    <row r="22" ht="21" customHeight="1" spans="1:7">
      <c r="A22" s="402" t="s">
        <v>164</v>
      </c>
      <c r="B22" s="398">
        <v>7720</v>
      </c>
      <c r="C22" s="398">
        <v>98756</v>
      </c>
      <c r="D22" s="399">
        <v>78960</v>
      </c>
      <c r="E22" s="394">
        <f t="shared" si="0"/>
        <v>922.79792746114</v>
      </c>
      <c r="F22" s="395">
        <f t="shared" si="1"/>
        <v>79.9546356677063</v>
      </c>
      <c r="G22" s="244" t="s">
        <v>283</v>
      </c>
    </row>
    <row r="23" ht="14.4" spans="1:7">
      <c r="A23" s="402" t="s">
        <v>166</v>
      </c>
      <c r="B23" s="398">
        <v>7889</v>
      </c>
      <c r="C23" s="398">
        <v>15438.06</v>
      </c>
      <c r="D23" s="399">
        <v>16366</v>
      </c>
      <c r="E23" s="394">
        <f t="shared" si="0"/>
        <v>107.453416149068</v>
      </c>
      <c r="F23" s="395">
        <f t="shared" si="1"/>
        <v>106.01072932739</v>
      </c>
      <c r="G23" s="244"/>
    </row>
    <row r="24" ht="14.4" spans="1:7">
      <c r="A24" s="402" t="s">
        <v>168</v>
      </c>
      <c r="B24" s="398">
        <v>21100</v>
      </c>
      <c r="C24" s="398">
        <v>22988.99</v>
      </c>
      <c r="D24" s="399">
        <v>25974</v>
      </c>
      <c r="E24" s="394">
        <f t="shared" si="0"/>
        <v>23.0995260663507</v>
      </c>
      <c r="F24" s="395">
        <f t="shared" si="1"/>
        <v>112.984519981087</v>
      </c>
      <c r="G24" s="405" t="s">
        <v>284</v>
      </c>
    </row>
    <row r="25" ht="14.4" spans="1:7">
      <c r="A25" s="402" t="s">
        <v>169</v>
      </c>
      <c r="B25" s="398">
        <v>9170</v>
      </c>
      <c r="C25" s="398">
        <v>10158.8</v>
      </c>
      <c r="D25" s="399">
        <v>1978</v>
      </c>
      <c r="E25" s="394">
        <f t="shared" si="0"/>
        <v>-78.4296619411123</v>
      </c>
      <c r="F25" s="395">
        <f t="shared" si="1"/>
        <v>19.470803638225</v>
      </c>
      <c r="G25" s="244" t="s">
        <v>285</v>
      </c>
    </row>
    <row r="26" ht="14.4" spans="1:7">
      <c r="A26" s="397" t="s">
        <v>171</v>
      </c>
      <c r="B26" s="398">
        <v>5555</v>
      </c>
      <c r="C26" s="398">
        <v>25738.63</v>
      </c>
      <c r="D26" s="399">
        <v>37532</v>
      </c>
      <c r="E26" s="394">
        <f t="shared" si="0"/>
        <v>575.643564356436</v>
      </c>
      <c r="F26" s="395">
        <f t="shared" si="1"/>
        <v>145.819727001787</v>
      </c>
      <c r="G26" s="244" t="s">
        <v>172</v>
      </c>
    </row>
    <row r="27" spans="1:8">
      <c r="A27" s="397" t="s">
        <v>173</v>
      </c>
      <c r="B27" s="398">
        <v>0</v>
      </c>
      <c r="C27" s="398">
        <v>17000</v>
      </c>
      <c r="D27" s="398">
        <v>0</v>
      </c>
      <c r="E27" s="394">
        <f t="shared" si="0"/>
        <v>0</v>
      </c>
      <c r="F27" s="395">
        <f t="shared" si="1"/>
        <v>0</v>
      </c>
      <c r="G27" s="244"/>
      <c r="H27" s="406"/>
    </row>
    <row r="28" ht="14.4" spans="1:7">
      <c r="A28" s="407" t="s">
        <v>174</v>
      </c>
      <c r="B28" s="398">
        <v>-176119</v>
      </c>
      <c r="C28" s="398">
        <v>75679.03</v>
      </c>
      <c r="D28" s="398">
        <v>-17838</v>
      </c>
      <c r="E28" s="394">
        <f t="shared" si="0"/>
        <v>-89.8716208926919</v>
      </c>
      <c r="F28" s="395">
        <f t="shared" si="1"/>
        <v>-23.5705980903825</v>
      </c>
      <c r="G28" s="244"/>
    </row>
    <row r="29" ht="14.4" spans="1:7">
      <c r="A29" s="407" t="s">
        <v>175</v>
      </c>
      <c r="B29" s="398">
        <v>3740</v>
      </c>
      <c r="C29" s="398">
        <v>4707</v>
      </c>
      <c r="D29" s="398">
        <v>4730</v>
      </c>
      <c r="E29" s="394">
        <f t="shared" si="0"/>
        <v>26.4705882352941</v>
      </c>
      <c r="F29" s="395">
        <f t="shared" si="1"/>
        <v>100.488633949437</v>
      </c>
      <c r="G29" s="244"/>
    </row>
    <row r="30" ht="14.4" spans="1:7">
      <c r="A30" s="402" t="s">
        <v>176</v>
      </c>
      <c r="B30" s="398">
        <v>29</v>
      </c>
      <c r="C30" s="398">
        <v>0.23</v>
      </c>
      <c r="D30" s="398">
        <v>5</v>
      </c>
      <c r="E30" s="394">
        <f t="shared" si="0"/>
        <v>-82.7586206896552</v>
      </c>
      <c r="F30" s="395">
        <f t="shared" si="1"/>
        <v>2173.91304347826</v>
      </c>
      <c r="G30" s="244"/>
    </row>
  </sheetData>
  <sheetProtection formatCells="0" formatColumns="0" formatRows="0"/>
  <mergeCells count="9">
    <mergeCell ref="A1:G1"/>
    <mergeCell ref="D3:F3"/>
    <mergeCell ref="A3:A5"/>
    <mergeCell ref="B3:B5"/>
    <mergeCell ref="C3:C5"/>
    <mergeCell ref="D4:D5"/>
    <mergeCell ref="E4:E5"/>
    <mergeCell ref="F4:F5"/>
    <mergeCell ref="G3:G5"/>
  </mergeCells>
  <printOptions horizontalCentered="1"/>
  <pageMargins left="0.708333333333333" right="0.708333333333333" top="0.984027777777778" bottom="0.786805555555556" header="0.511805555555556" footer="0.511805555555556"/>
  <pageSetup paperSize="9" scale="90" orientation="landscape"/>
  <headerFooter alignWithMargins="0">
    <oddFooter>&amp;C&amp;10&amp;P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70C0"/>
    <pageSetUpPr fitToPage="1"/>
  </sheetPr>
  <dimension ref="A1:G14"/>
  <sheetViews>
    <sheetView view="pageBreakPreview" zoomScaleNormal="100" zoomScaleSheetLayoutView="100" workbookViewId="0">
      <selection activeCell="G3" sqref="G3:G5"/>
    </sheetView>
  </sheetViews>
  <sheetFormatPr defaultColWidth="9" defaultRowHeight="14.4" outlineLevelCol="6"/>
  <cols>
    <col min="1" max="1" width="30.8796296296296" customWidth="1"/>
    <col min="2" max="5" width="12.6296296296296" customWidth="1"/>
    <col min="6" max="6" width="15.25" customWidth="1"/>
    <col min="7" max="7" width="34" customWidth="1"/>
  </cols>
  <sheetData>
    <row r="1" ht="25.8" spans="1:7">
      <c r="A1" s="369" t="s">
        <v>25</v>
      </c>
      <c r="B1" s="369"/>
      <c r="C1" s="369"/>
      <c r="D1" s="369"/>
      <c r="E1" s="369"/>
      <c r="F1" s="369"/>
      <c r="G1" s="369"/>
    </row>
    <row r="2" ht="22.5" customHeight="1" spans="1:7">
      <c r="A2" s="370" t="s">
        <v>24</v>
      </c>
      <c r="B2" s="371"/>
      <c r="C2" s="372"/>
      <c r="D2" s="370"/>
      <c r="E2" s="370"/>
      <c r="F2" s="371"/>
      <c r="G2" s="373" t="s">
        <v>88</v>
      </c>
    </row>
    <row r="3" ht="25.5" customHeight="1" spans="1:7">
      <c r="A3" s="374" t="s">
        <v>89</v>
      </c>
      <c r="B3" s="375" t="s">
        <v>90</v>
      </c>
      <c r="C3" s="375" t="s">
        <v>264</v>
      </c>
      <c r="D3" s="376" t="s">
        <v>92</v>
      </c>
      <c r="E3" s="376"/>
      <c r="F3" s="376"/>
      <c r="G3" s="377" t="s">
        <v>93</v>
      </c>
    </row>
    <row r="4" ht="25.5" customHeight="1" spans="1:7">
      <c r="A4" s="374"/>
      <c r="B4" s="378"/>
      <c r="C4" s="378"/>
      <c r="D4" s="375" t="s">
        <v>94</v>
      </c>
      <c r="E4" s="379" t="s">
        <v>95</v>
      </c>
      <c r="F4" s="375" t="s">
        <v>177</v>
      </c>
      <c r="G4" s="380"/>
    </row>
    <row r="5" ht="25.5" customHeight="1" spans="1:7">
      <c r="A5" s="374"/>
      <c r="B5" s="381"/>
      <c r="C5" s="381"/>
      <c r="D5" s="381"/>
      <c r="E5" s="379"/>
      <c r="F5" s="381"/>
      <c r="G5" s="382"/>
    </row>
    <row r="6" ht="25.5" customHeight="1" spans="1:7">
      <c r="A6" s="161" t="s">
        <v>97</v>
      </c>
      <c r="B6" s="383">
        <f>SUM(B7:B14)</f>
        <v>219269</v>
      </c>
      <c r="C6" s="383">
        <f>SUM(C7:C14)</f>
        <v>411601</v>
      </c>
      <c r="D6" s="383">
        <f>SUM(D7:D14)</f>
        <v>543229</v>
      </c>
      <c r="E6" s="384">
        <f t="shared" ref="E6:E14" si="0">IF(ISERROR((D6/B6-1)*100),,(D6/B6-1)*100)</f>
        <v>147.74546333499</v>
      </c>
      <c r="F6" s="385">
        <f t="shared" ref="F6:F14" si="1">IF(ISERROR(D6/C6*100),,D6/C6*100)</f>
        <v>131.979514141122</v>
      </c>
      <c r="G6" s="165" t="s">
        <v>286</v>
      </c>
    </row>
    <row r="7" ht="25.5" customHeight="1" spans="1:7">
      <c r="A7" s="163" t="s">
        <v>179</v>
      </c>
      <c r="B7" s="386">
        <v>684</v>
      </c>
      <c r="C7" s="386">
        <v>800</v>
      </c>
      <c r="D7" s="387">
        <v>633</v>
      </c>
      <c r="E7" s="384">
        <f t="shared" si="0"/>
        <v>-7.45614035087719</v>
      </c>
      <c r="F7" s="385">
        <f t="shared" si="1"/>
        <v>79.125</v>
      </c>
      <c r="G7" s="244"/>
    </row>
    <row r="8" ht="25.5" customHeight="1" spans="1:7">
      <c r="A8" s="145" t="s">
        <v>180</v>
      </c>
      <c r="B8" s="386"/>
      <c r="C8" s="386">
        <v>16159</v>
      </c>
      <c r="D8" s="387">
        <v>5655</v>
      </c>
      <c r="E8" s="384">
        <f t="shared" si="0"/>
        <v>0</v>
      </c>
      <c r="F8" s="385">
        <f t="shared" si="1"/>
        <v>34.9959774738536</v>
      </c>
      <c r="G8" s="388"/>
    </row>
    <row r="9" ht="25.5" customHeight="1" spans="1:7">
      <c r="A9" s="145" t="s">
        <v>182</v>
      </c>
      <c r="B9" s="386">
        <v>50</v>
      </c>
      <c r="C9" s="386">
        <v>405</v>
      </c>
      <c r="D9" s="387">
        <v>412</v>
      </c>
      <c r="E9" s="384">
        <f t="shared" si="0"/>
        <v>724</v>
      </c>
      <c r="F9" s="385">
        <f t="shared" si="1"/>
        <v>101.728395061728</v>
      </c>
      <c r="G9" s="389"/>
    </row>
    <row r="10" ht="25.5" customHeight="1" spans="1:7">
      <c r="A10" s="145" t="s">
        <v>183</v>
      </c>
      <c r="B10" s="386">
        <v>208408</v>
      </c>
      <c r="C10" s="386">
        <v>387323</v>
      </c>
      <c r="D10" s="387">
        <v>525761</v>
      </c>
      <c r="E10" s="384">
        <f t="shared" si="0"/>
        <v>152.274864688496</v>
      </c>
      <c r="F10" s="385">
        <f t="shared" si="1"/>
        <v>135.742261626601</v>
      </c>
      <c r="G10" s="165" t="s">
        <v>287</v>
      </c>
    </row>
    <row r="11" ht="25.5" customHeight="1" spans="1:7">
      <c r="A11" s="145" t="s">
        <v>185</v>
      </c>
      <c r="B11" s="386">
        <v>7797</v>
      </c>
      <c r="C11" s="386">
        <v>6914</v>
      </c>
      <c r="D11" s="387">
        <v>8666</v>
      </c>
      <c r="E11" s="384">
        <f t="shared" si="0"/>
        <v>11.1453122996024</v>
      </c>
      <c r="F11" s="385">
        <f t="shared" si="1"/>
        <v>125.339890078102</v>
      </c>
      <c r="G11" s="353"/>
    </row>
    <row r="12" ht="25.5" customHeight="1" spans="1:7">
      <c r="A12" s="145" t="s">
        <v>186</v>
      </c>
      <c r="B12" s="387">
        <v>1025</v>
      </c>
      <c r="C12" s="387"/>
      <c r="D12" s="387">
        <v>2100</v>
      </c>
      <c r="E12" s="384">
        <f t="shared" si="0"/>
        <v>104.878048780488</v>
      </c>
      <c r="F12" s="385">
        <f t="shared" si="1"/>
        <v>0</v>
      </c>
      <c r="G12" s="353"/>
    </row>
    <row r="13" ht="25.5" customHeight="1" spans="1:7">
      <c r="A13" s="145" t="s">
        <v>187</v>
      </c>
      <c r="B13" s="387">
        <v>718</v>
      </c>
      <c r="C13" s="387"/>
      <c r="D13" s="387">
        <v>2</v>
      </c>
      <c r="E13" s="384">
        <f t="shared" si="0"/>
        <v>-99.7214484679666</v>
      </c>
      <c r="F13" s="385">
        <f t="shared" si="1"/>
        <v>0</v>
      </c>
      <c r="G13" s="165"/>
    </row>
    <row r="14" ht="25.5" customHeight="1" spans="1:7">
      <c r="A14" s="163" t="s">
        <v>190</v>
      </c>
      <c r="B14" s="387">
        <v>587</v>
      </c>
      <c r="C14" s="387"/>
      <c r="D14" s="387">
        <v>0</v>
      </c>
      <c r="E14" s="384">
        <f t="shared" si="0"/>
        <v>-100</v>
      </c>
      <c r="F14" s="385">
        <f t="shared" si="1"/>
        <v>0</v>
      </c>
      <c r="G14" s="353"/>
    </row>
  </sheetData>
  <mergeCells count="9">
    <mergeCell ref="A1:G1"/>
    <mergeCell ref="D3:F3"/>
    <mergeCell ref="A3:A5"/>
    <mergeCell ref="B3:B5"/>
    <mergeCell ref="C3:C5"/>
    <mergeCell ref="D4:D5"/>
    <mergeCell ref="E4:E5"/>
    <mergeCell ref="F4:F5"/>
    <mergeCell ref="G3:G5"/>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70C0"/>
    <pageSetUpPr fitToPage="1"/>
  </sheetPr>
  <dimension ref="A1:G17"/>
  <sheetViews>
    <sheetView view="pageBreakPreview" zoomScaleNormal="100" zoomScaleSheetLayoutView="100" workbookViewId="0">
      <selection activeCell="A1" sqref="A1:G1"/>
    </sheetView>
  </sheetViews>
  <sheetFormatPr defaultColWidth="9" defaultRowHeight="14.4" outlineLevelCol="6"/>
  <cols>
    <col min="1" max="1" width="52.3796296296296" customWidth="1"/>
    <col min="2" max="2" width="9.37962962962963" customWidth="1"/>
    <col min="3" max="3" width="10.75" customWidth="1"/>
    <col min="4" max="4" width="11.25" customWidth="1"/>
    <col min="5" max="5" width="10.8796296296296" customWidth="1"/>
    <col min="6" max="6" width="11" customWidth="1"/>
    <col min="7" max="7" width="27.8796296296296" customWidth="1"/>
  </cols>
  <sheetData>
    <row r="1" ht="25.8" spans="1:7">
      <c r="A1" s="356" t="s">
        <v>27</v>
      </c>
      <c r="B1" s="356"/>
      <c r="C1" s="356"/>
      <c r="D1" s="356"/>
      <c r="E1" s="356"/>
      <c r="F1" s="356"/>
      <c r="G1" s="356"/>
    </row>
    <row r="2" ht="22.5" customHeight="1" spans="1:7">
      <c r="A2" s="357" t="s">
        <v>26</v>
      </c>
      <c r="B2" s="357"/>
      <c r="C2" s="358"/>
      <c r="D2" s="357"/>
      <c r="E2" s="359"/>
      <c r="F2" s="359"/>
      <c r="G2" s="360" t="s">
        <v>88</v>
      </c>
    </row>
    <row r="3" ht="25.5" customHeight="1" spans="1:7">
      <c r="A3" s="190" t="s">
        <v>137</v>
      </c>
      <c r="B3" s="361" t="s">
        <v>90</v>
      </c>
      <c r="C3" s="362" t="s">
        <v>264</v>
      </c>
      <c r="D3" s="285" t="s">
        <v>138</v>
      </c>
      <c r="E3" s="285"/>
      <c r="F3" s="285"/>
      <c r="G3" s="190" t="s">
        <v>93</v>
      </c>
    </row>
    <row r="4" ht="25.5" customHeight="1" spans="1:7">
      <c r="A4" s="190"/>
      <c r="B4" s="363"/>
      <c r="C4" s="364"/>
      <c r="D4" s="285" t="s">
        <v>94</v>
      </c>
      <c r="E4" s="285" t="s">
        <v>95</v>
      </c>
      <c r="F4" s="285" t="s">
        <v>191</v>
      </c>
      <c r="G4" s="190"/>
    </row>
    <row r="5" ht="25.5" customHeight="1" spans="1:7">
      <c r="A5" s="95"/>
      <c r="B5" s="365"/>
      <c r="C5" s="366"/>
      <c r="D5" s="285"/>
      <c r="E5" s="285"/>
      <c r="F5" s="285"/>
      <c r="G5" s="190"/>
    </row>
    <row r="6" ht="39.75" customHeight="1" spans="1:7">
      <c r="A6" s="143" t="s">
        <v>97</v>
      </c>
      <c r="B6" s="92">
        <f>SUM(B7:B17)</f>
        <v>218661</v>
      </c>
      <c r="C6" s="92">
        <f>SUM(C7:C17)</f>
        <v>1439703.45</v>
      </c>
      <c r="D6" s="92">
        <f>SUM(D7:D17)</f>
        <v>1260564</v>
      </c>
      <c r="E6" s="367">
        <f t="shared" ref="E6:E17" si="0">IF(ISERROR(D6/B6*100-100),,D6/B6*100-100)</f>
        <v>476.49237861347</v>
      </c>
      <c r="F6" s="367">
        <f t="shared" ref="F6:F17" si="1">IF(ISERROR(D6/C6*100),,D6/C6*100)</f>
        <v>87.5571979771251</v>
      </c>
      <c r="G6" s="217" t="s">
        <v>288</v>
      </c>
    </row>
    <row r="7" ht="25.5" customHeight="1" spans="1:7">
      <c r="A7" s="145" t="s">
        <v>193</v>
      </c>
      <c r="B7" s="92"/>
      <c r="C7" s="92">
        <v>133</v>
      </c>
      <c r="D7" s="92">
        <v>482</v>
      </c>
      <c r="E7" s="367">
        <f t="shared" si="0"/>
        <v>0</v>
      </c>
      <c r="F7" s="367">
        <f t="shared" si="1"/>
        <v>362.406015037594</v>
      </c>
      <c r="G7" s="217"/>
    </row>
    <row r="8" ht="25.5" customHeight="1" spans="1:7">
      <c r="A8" s="145" t="s">
        <v>195</v>
      </c>
      <c r="B8" s="92">
        <v>10</v>
      </c>
      <c r="C8" s="92"/>
      <c r="D8" s="92"/>
      <c r="E8" s="367">
        <f t="shared" si="0"/>
        <v>-100</v>
      </c>
      <c r="F8" s="367">
        <f t="shared" si="1"/>
        <v>0</v>
      </c>
      <c r="G8" s="217"/>
    </row>
    <row r="9" ht="35.25" customHeight="1" spans="1:7">
      <c r="A9" s="145" t="s">
        <v>196</v>
      </c>
      <c r="B9" s="368">
        <v>149825</v>
      </c>
      <c r="C9" s="368">
        <v>1360939</v>
      </c>
      <c r="D9" s="368">
        <v>1181809</v>
      </c>
      <c r="E9" s="367">
        <f t="shared" si="0"/>
        <v>688.792925079259</v>
      </c>
      <c r="F9" s="367">
        <f t="shared" si="1"/>
        <v>86.8377642201451</v>
      </c>
      <c r="G9" s="217" t="s">
        <v>289</v>
      </c>
    </row>
    <row r="10" ht="25.5" customHeight="1" spans="1:7">
      <c r="A10" s="145" t="s">
        <v>198</v>
      </c>
      <c r="B10" s="92"/>
      <c r="C10" s="92">
        <v>11955.4</v>
      </c>
      <c r="D10" s="92">
        <v>7347</v>
      </c>
      <c r="E10" s="367">
        <f t="shared" si="0"/>
        <v>0</v>
      </c>
      <c r="F10" s="367">
        <f t="shared" si="1"/>
        <v>61.4534018100607</v>
      </c>
      <c r="G10" s="217"/>
    </row>
    <row r="11" ht="25.5" customHeight="1" spans="1:7">
      <c r="A11" s="147" t="s">
        <v>200</v>
      </c>
      <c r="B11" s="92">
        <v>17</v>
      </c>
      <c r="C11" s="92"/>
      <c r="D11" s="92"/>
      <c r="E11" s="367">
        <f t="shared" si="0"/>
        <v>-100</v>
      </c>
      <c r="F11" s="367">
        <f t="shared" si="1"/>
        <v>0</v>
      </c>
      <c r="G11" s="217"/>
    </row>
    <row r="12" ht="25.5" customHeight="1" spans="1:7">
      <c r="A12" s="145" t="s">
        <v>210</v>
      </c>
      <c r="B12" s="92">
        <v>0</v>
      </c>
      <c r="C12" s="92"/>
      <c r="D12" s="92"/>
      <c r="E12" s="367">
        <f t="shared" si="0"/>
        <v>0</v>
      </c>
      <c r="F12" s="367">
        <f t="shared" si="1"/>
        <v>0</v>
      </c>
      <c r="G12" s="217"/>
    </row>
    <row r="13" ht="25.5" customHeight="1" spans="1:7">
      <c r="A13" s="145" t="s">
        <v>211</v>
      </c>
      <c r="B13" s="92">
        <v>79</v>
      </c>
      <c r="C13" s="92">
        <v>90</v>
      </c>
      <c r="D13" s="92">
        <v>88</v>
      </c>
      <c r="E13" s="367">
        <f t="shared" si="0"/>
        <v>11.3924050632911</v>
      </c>
      <c r="F13" s="367">
        <f t="shared" si="1"/>
        <v>97.7777777777778</v>
      </c>
      <c r="G13" s="217"/>
    </row>
    <row r="14" ht="25.5" customHeight="1" spans="1:7">
      <c r="A14" s="145" t="s">
        <v>214</v>
      </c>
      <c r="B14" s="92">
        <v>3278</v>
      </c>
      <c r="C14" s="92"/>
      <c r="D14" s="92">
        <v>5131</v>
      </c>
      <c r="E14" s="367">
        <f t="shared" si="0"/>
        <v>56.5283709579012</v>
      </c>
      <c r="F14" s="367">
        <f t="shared" si="1"/>
        <v>0</v>
      </c>
      <c r="G14" s="217" t="s">
        <v>290</v>
      </c>
    </row>
    <row r="15" ht="25.5" customHeight="1" spans="1:7">
      <c r="A15" s="145" t="s">
        <v>215</v>
      </c>
      <c r="B15" s="92">
        <v>6018</v>
      </c>
      <c r="C15" s="92">
        <v>5570</v>
      </c>
      <c r="D15" s="92">
        <v>4692</v>
      </c>
      <c r="E15" s="367">
        <f t="shared" si="0"/>
        <v>-22.0338983050847</v>
      </c>
      <c r="F15" s="367">
        <f t="shared" si="1"/>
        <v>84.2369838420108</v>
      </c>
      <c r="G15" s="217" t="s">
        <v>291</v>
      </c>
    </row>
    <row r="16" ht="25.5" customHeight="1" spans="1:7">
      <c r="A16" s="145" t="s">
        <v>216</v>
      </c>
      <c r="B16" s="92">
        <v>59387</v>
      </c>
      <c r="C16" s="92">
        <v>61013</v>
      </c>
      <c r="D16" s="92">
        <v>61012</v>
      </c>
      <c r="E16" s="367">
        <f t="shared" si="0"/>
        <v>2.73628908683719</v>
      </c>
      <c r="F16" s="367">
        <f t="shared" si="1"/>
        <v>99.9983610050317</v>
      </c>
      <c r="G16" s="217"/>
    </row>
    <row r="17" ht="25.5" customHeight="1" spans="1:7">
      <c r="A17" s="145" t="s">
        <v>217</v>
      </c>
      <c r="B17" s="92">
        <v>47</v>
      </c>
      <c r="C17" s="92">
        <v>3.05</v>
      </c>
      <c r="D17" s="92">
        <v>3</v>
      </c>
      <c r="E17" s="367">
        <f t="shared" si="0"/>
        <v>-93.6170212765958</v>
      </c>
      <c r="F17" s="367">
        <f t="shared" si="1"/>
        <v>98.3606557377049</v>
      </c>
      <c r="G17" s="217"/>
    </row>
  </sheetData>
  <mergeCells count="9">
    <mergeCell ref="A1:G1"/>
    <mergeCell ref="D3:F3"/>
    <mergeCell ref="A3:A5"/>
    <mergeCell ref="B3:B5"/>
    <mergeCell ref="C3:C5"/>
    <mergeCell ref="D4:D5"/>
    <mergeCell ref="E4:E5"/>
    <mergeCell ref="F4:F5"/>
    <mergeCell ref="G3:G5"/>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70C0"/>
    <pageSetUpPr fitToPage="1"/>
  </sheetPr>
  <dimension ref="A1:F14"/>
  <sheetViews>
    <sheetView view="pageBreakPreview" zoomScaleNormal="100" zoomScaleSheetLayoutView="100" workbookViewId="0">
      <selection activeCell="C4" sqref="C4:F4"/>
    </sheetView>
  </sheetViews>
  <sheetFormatPr defaultColWidth="9" defaultRowHeight="14.4" outlineLevelCol="5"/>
  <cols>
    <col min="1" max="1" width="30.8796296296296" customWidth="1"/>
    <col min="3" max="3" width="14.6296296296296" customWidth="1"/>
    <col min="4" max="4" width="34.3796296296296" customWidth="1"/>
    <col min="6" max="6" width="15" customWidth="1"/>
  </cols>
  <sheetData>
    <row r="1" s="334" customFormat="1" ht="25.8" spans="1:6">
      <c r="A1" s="335" t="s">
        <v>29</v>
      </c>
      <c r="B1" s="335"/>
      <c r="C1" s="335"/>
      <c r="D1" s="335"/>
      <c r="E1" s="335"/>
      <c r="F1" s="335"/>
    </row>
    <row r="2" s="334" customFormat="1" ht="24" customHeight="1" spans="1:6">
      <c r="A2" s="336" t="str">
        <f>目录!A16</f>
        <v>表13</v>
      </c>
      <c r="B2" s="336"/>
      <c r="C2" s="336"/>
      <c r="D2" s="336"/>
      <c r="F2" s="337" t="s">
        <v>88</v>
      </c>
    </row>
    <row r="3" s="334" customFormat="1" ht="24" customHeight="1" spans="1:6">
      <c r="A3" s="338" t="s">
        <v>292</v>
      </c>
      <c r="B3" s="338"/>
      <c r="C3" s="338"/>
      <c r="D3" s="338" t="s">
        <v>293</v>
      </c>
      <c r="E3" s="338"/>
      <c r="F3" s="338"/>
    </row>
    <row r="4" s="334" customFormat="1" ht="24" customHeight="1" spans="1:6">
      <c r="A4" s="338" t="s">
        <v>89</v>
      </c>
      <c r="B4" s="338" t="s">
        <v>94</v>
      </c>
      <c r="C4" s="181" t="s">
        <v>93</v>
      </c>
      <c r="D4" s="181" t="s">
        <v>137</v>
      </c>
      <c r="E4" s="181" t="s">
        <v>94</v>
      </c>
      <c r="F4" s="190" t="s">
        <v>93</v>
      </c>
    </row>
    <row r="5" ht="24" customHeight="1" spans="1:6">
      <c r="A5" s="273" t="s">
        <v>220</v>
      </c>
      <c r="B5" s="339">
        <v>16064</v>
      </c>
      <c r="C5" s="340"/>
      <c r="D5" s="273" t="s">
        <v>221</v>
      </c>
      <c r="E5" s="339">
        <v>11788</v>
      </c>
      <c r="F5" s="341"/>
    </row>
    <row r="6" ht="24" customHeight="1" spans="1:6">
      <c r="A6" s="273" t="s">
        <v>222</v>
      </c>
      <c r="B6" s="339"/>
      <c r="C6" s="342"/>
      <c r="D6" s="273" t="s">
        <v>223</v>
      </c>
      <c r="E6" s="339">
        <v>4500</v>
      </c>
      <c r="F6" s="341"/>
    </row>
    <row r="7" ht="24" customHeight="1" spans="1:6">
      <c r="A7" s="273" t="s">
        <v>224</v>
      </c>
      <c r="B7" s="339"/>
      <c r="C7" s="343"/>
      <c r="D7" s="273" t="s">
        <v>225</v>
      </c>
      <c r="E7" s="339"/>
      <c r="F7" s="344"/>
    </row>
    <row r="8" ht="24" customHeight="1" spans="1:6">
      <c r="A8" s="273" t="s">
        <v>226</v>
      </c>
      <c r="B8" s="345"/>
      <c r="C8" s="346"/>
      <c r="D8" s="273" t="s">
        <v>227</v>
      </c>
      <c r="E8" s="345"/>
      <c r="F8" s="341"/>
    </row>
    <row r="9" ht="24" customHeight="1" spans="1:6">
      <c r="A9" s="273" t="s">
        <v>228</v>
      </c>
      <c r="B9" s="345">
        <v>1023</v>
      </c>
      <c r="C9" s="347"/>
      <c r="D9" s="273" t="s">
        <v>229</v>
      </c>
      <c r="E9" s="345">
        <v>1422</v>
      </c>
      <c r="F9" s="341"/>
    </row>
    <row r="10" ht="24" customHeight="1" spans="1:6">
      <c r="A10" s="273"/>
      <c r="B10" s="348"/>
      <c r="C10" s="349"/>
      <c r="D10" s="273"/>
      <c r="E10" s="345"/>
      <c r="F10" s="350"/>
    </row>
    <row r="11" ht="24" customHeight="1" spans="1:6">
      <c r="A11" s="269" t="s">
        <v>230</v>
      </c>
      <c r="B11" s="351">
        <f>SUM(B5:B10)</f>
        <v>17087</v>
      </c>
      <c r="C11" s="349"/>
      <c r="D11" s="269"/>
      <c r="E11" s="345"/>
      <c r="F11" s="350"/>
    </row>
    <row r="12" ht="24" customHeight="1" spans="1:6">
      <c r="A12" s="273" t="s">
        <v>232</v>
      </c>
      <c r="B12" s="352">
        <v>2036</v>
      </c>
      <c r="C12" s="345"/>
      <c r="D12" s="273"/>
      <c r="E12" s="352"/>
      <c r="F12" s="350"/>
    </row>
    <row r="13" ht="24" customHeight="1" spans="1:6">
      <c r="A13" s="269" t="s">
        <v>236</v>
      </c>
      <c r="B13" s="351">
        <f>SUM(B11:B12)</f>
        <v>19123</v>
      </c>
      <c r="C13" s="353"/>
      <c r="D13" s="269" t="s">
        <v>231</v>
      </c>
      <c r="E13" s="345">
        <f>SUM(E5:E12)</f>
        <v>17710</v>
      </c>
      <c r="F13" s="353"/>
    </row>
    <row r="14" ht="24" customHeight="1" spans="1:6">
      <c r="A14" s="269"/>
      <c r="B14" s="354"/>
      <c r="C14" s="353"/>
      <c r="D14" s="269" t="s">
        <v>238</v>
      </c>
      <c r="E14" s="355">
        <f>B13-E13</f>
        <v>1413</v>
      </c>
      <c r="F14" s="353"/>
    </row>
  </sheetData>
  <mergeCells count="3">
    <mergeCell ref="A1:F1"/>
    <mergeCell ref="A3:C3"/>
    <mergeCell ref="D3:F3"/>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pageSetUpPr fitToPage="1"/>
  </sheetPr>
  <dimension ref="A1:I31"/>
  <sheetViews>
    <sheetView showGridLines="0" view="pageBreakPreview" zoomScale="120" zoomScaleNormal="100" zoomScaleSheetLayoutView="120" workbookViewId="0">
      <pane xSplit="1" ySplit="5" topLeftCell="D6" activePane="bottomRight" state="frozen"/>
      <selection/>
      <selection pane="topRight"/>
      <selection pane="bottomLeft"/>
      <selection pane="bottomRight" activeCell="A3" sqref="A1:I31"/>
    </sheetView>
  </sheetViews>
  <sheetFormatPr defaultColWidth="9" defaultRowHeight="15.6"/>
  <cols>
    <col min="1" max="1" width="32.6296296296296" style="129" customWidth="1"/>
    <col min="2" max="3" width="11.1296296296296" style="129" customWidth="1"/>
    <col min="4" max="4" width="14.1296296296296" style="129" customWidth="1"/>
    <col min="5" max="5" width="11.1296296296296" style="129" customWidth="1"/>
    <col min="6" max="6" width="11.8796296296296" style="129" customWidth="1"/>
    <col min="7" max="8" width="11.5" style="129" customWidth="1"/>
    <col min="9" max="9" width="29.8796296296296" style="129" customWidth="1"/>
    <col min="10" max="10" width="15.1296296296296" style="129" customWidth="1"/>
    <col min="11" max="16384" width="9" style="129"/>
  </cols>
  <sheetData>
    <row r="1" ht="25.8" spans="1:9">
      <c r="A1" s="302" t="s">
        <v>31</v>
      </c>
      <c r="B1" s="302"/>
      <c r="C1" s="302"/>
      <c r="D1" s="302"/>
      <c r="E1" s="302"/>
      <c r="F1" s="302"/>
      <c r="G1" s="302"/>
      <c r="H1" s="302"/>
      <c r="I1" s="302"/>
    </row>
    <row r="2" spans="1:9">
      <c r="A2" s="303" t="str">
        <f>目录!A17</f>
        <v>表14</v>
      </c>
      <c r="B2" s="304"/>
      <c r="C2" s="305"/>
      <c r="D2" s="303"/>
      <c r="E2" s="306"/>
      <c r="F2" s="307"/>
      <c r="G2" s="307"/>
      <c r="H2" s="307"/>
      <c r="I2" s="327" t="s">
        <v>88</v>
      </c>
    </row>
    <row r="3" ht="14.4" spans="1:9">
      <c r="A3" s="308" t="s">
        <v>89</v>
      </c>
      <c r="B3" s="309" t="s">
        <v>91</v>
      </c>
      <c r="C3" s="310" t="s">
        <v>294</v>
      </c>
      <c r="D3" s="311" t="s">
        <v>295</v>
      </c>
      <c r="E3" s="311"/>
      <c r="F3" s="311"/>
      <c r="G3" s="311"/>
      <c r="H3" s="311"/>
      <c r="I3" s="328" t="s">
        <v>93</v>
      </c>
    </row>
    <row r="4" ht="18.75" customHeight="1" spans="1:9">
      <c r="A4" s="308"/>
      <c r="B4" s="312"/>
      <c r="C4" s="313"/>
      <c r="D4" s="309" t="s">
        <v>296</v>
      </c>
      <c r="E4" s="309" t="s">
        <v>297</v>
      </c>
      <c r="F4" s="309" t="s">
        <v>298</v>
      </c>
      <c r="G4" s="314" t="s">
        <v>299</v>
      </c>
      <c r="H4" s="310" t="s">
        <v>300</v>
      </c>
      <c r="I4" s="329"/>
    </row>
    <row r="5" ht="18.75" customHeight="1" spans="1:9">
      <c r="A5" s="308"/>
      <c r="B5" s="315"/>
      <c r="C5" s="316"/>
      <c r="D5" s="315"/>
      <c r="E5" s="315"/>
      <c r="F5" s="315"/>
      <c r="G5" s="317"/>
      <c r="H5" s="318"/>
      <c r="I5" s="330"/>
    </row>
    <row r="6" ht="19.2" spans="1:9">
      <c r="A6" s="308" t="s">
        <v>97</v>
      </c>
      <c r="B6" s="319">
        <f>SUM(B7:B31)/2</f>
        <v>7429817</v>
      </c>
      <c r="C6" s="319">
        <f>SUM(C7:C31)/2</f>
        <v>7314735</v>
      </c>
      <c r="D6" s="319">
        <f>D7+D23</f>
        <v>7314735</v>
      </c>
      <c r="E6" s="320">
        <f>D6-B6</f>
        <v>-115082</v>
      </c>
      <c r="F6" s="321">
        <f>IF(ISERROR(E6/B6*100),,E6/B6*100)</f>
        <v>-1.54892105687125</v>
      </c>
      <c r="G6" s="322">
        <f>D6-C6</f>
        <v>0</v>
      </c>
      <c r="H6" s="322">
        <f>IF(ISERROR(G6/C6*100),,G6/C6*100)</f>
        <v>0</v>
      </c>
      <c r="I6" s="331" t="s">
        <v>301</v>
      </c>
    </row>
    <row r="7" ht="14.4" spans="1:9">
      <c r="A7" s="323" t="s">
        <v>99</v>
      </c>
      <c r="B7" s="319">
        <f>VLOOKUP(A7,'2019全市公共收入'!A:G,3,0)</f>
        <v>5709061</v>
      </c>
      <c r="C7" s="319">
        <f>VLOOKUP(A7,'2019全市公共收入'!A:G,4,0)</f>
        <v>5211061</v>
      </c>
      <c r="D7" s="319">
        <f>SUM(D8:D22)</f>
        <v>5211061</v>
      </c>
      <c r="E7" s="320">
        <f>D7-B7</f>
        <v>-497999.999999998</v>
      </c>
      <c r="F7" s="321">
        <f>IF(ISERROR(E7/B7*100),,E7/B7*100)</f>
        <v>-8.72297563469717</v>
      </c>
      <c r="G7" s="322">
        <f>D7-C7</f>
        <v>0</v>
      </c>
      <c r="H7" s="322">
        <f>IF(ISERROR(G7/C7*100),,G7/C7*100)</f>
        <v>0</v>
      </c>
      <c r="I7" s="331"/>
    </row>
    <row r="8" ht="19.2" spans="1:9">
      <c r="A8" s="324" t="s">
        <v>100</v>
      </c>
      <c r="B8" s="319">
        <f>VLOOKUP(A8,'2019全市公共收入'!A:G,3,0)</f>
        <v>1853909.39</v>
      </c>
      <c r="C8" s="319">
        <f>VLOOKUP(A8,'2019全市公共收入'!A:G,4,0)</f>
        <v>1661716</v>
      </c>
      <c r="D8" s="319">
        <v>1629165</v>
      </c>
      <c r="E8" s="320">
        <f>D8-B8</f>
        <v>-224744.39</v>
      </c>
      <c r="F8" s="321">
        <f>IF(ISERROR(E8/B8*100),,E8/B8*100)</f>
        <v>-12.1227278534902</v>
      </c>
      <c r="G8" s="325">
        <f>D8-C8</f>
        <v>-32551</v>
      </c>
      <c r="H8" s="326">
        <f>IF(ISERROR(G8/C8*100),,G8/C8*100)</f>
        <v>-1.95887865315132</v>
      </c>
      <c r="I8" s="331" t="s">
        <v>302</v>
      </c>
    </row>
    <row r="9" ht="19.2" spans="1:9">
      <c r="A9" s="324" t="s">
        <v>103</v>
      </c>
      <c r="B9" s="319">
        <f>VLOOKUP(A9,'2019全市公共收入'!A:G,3,0)</f>
        <v>737157.1</v>
      </c>
      <c r="C9" s="319">
        <f>VLOOKUP(A9,'2019全市公共收入'!A:G,4,0)</f>
        <v>760833</v>
      </c>
      <c r="D9" s="319">
        <v>744700</v>
      </c>
      <c r="E9" s="320">
        <f t="shared" ref="E9:E31" si="0">D9-B9</f>
        <v>7542.90000000002</v>
      </c>
      <c r="F9" s="321">
        <f t="shared" ref="F9:F31" si="1">IF(ISERROR(E9/B9*100),,E9/B9*100)</f>
        <v>1.02324185712924</v>
      </c>
      <c r="G9" s="325">
        <f t="shared" ref="G9:G31" si="2">D9-C9</f>
        <v>-16133</v>
      </c>
      <c r="H9" s="326">
        <f t="shared" ref="H9:H31" si="3">IF(ISERROR(G9/C9*100),,G9/C9*100)</f>
        <v>-2.12043904509925</v>
      </c>
      <c r="I9" s="331" t="s">
        <v>302</v>
      </c>
    </row>
    <row r="10" ht="19.2" spans="1:9">
      <c r="A10" s="324" t="s">
        <v>105</v>
      </c>
      <c r="B10" s="319">
        <f>VLOOKUP(A10,'2019全市公共收入'!A:G,3,0)</f>
        <v>259263.02</v>
      </c>
      <c r="C10" s="319">
        <f>VLOOKUP(A10,'2019全市公共收入'!A:G,4,0)</f>
        <v>188968</v>
      </c>
      <c r="D10" s="319">
        <v>185340</v>
      </c>
      <c r="E10" s="320">
        <f t="shared" si="0"/>
        <v>-73923.02</v>
      </c>
      <c r="F10" s="321">
        <f t="shared" si="1"/>
        <v>-28.5127512593196</v>
      </c>
      <c r="G10" s="325">
        <f t="shared" si="2"/>
        <v>-3628</v>
      </c>
      <c r="H10" s="326">
        <f t="shared" si="3"/>
        <v>-1.91990178231235</v>
      </c>
      <c r="I10" s="331" t="s">
        <v>302</v>
      </c>
    </row>
    <row r="11" ht="14.4" spans="1:9">
      <c r="A11" s="324" t="s">
        <v>107</v>
      </c>
      <c r="B11" s="319">
        <f>VLOOKUP(A11,'2019全市公共收入'!A:G,3,0)</f>
        <v>530</v>
      </c>
      <c r="C11" s="319">
        <f>VLOOKUP(A11,'2019全市公共收入'!A:G,4,0)</f>
        <v>503</v>
      </c>
      <c r="D11" s="319">
        <v>500</v>
      </c>
      <c r="E11" s="320">
        <f t="shared" si="0"/>
        <v>-30</v>
      </c>
      <c r="F11" s="321">
        <f t="shared" si="1"/>
        <v>-5.66037735849057</v>
      </c>
      <c r="G11" s="325">
        <f t="shared" si="2"/>
        <v>-3</v>
      </c>
      <c r="H11" s="326">
        <f t="shared" si="3"/>
        <v>-0.596421471172962</v>
      </c>
      <c r="I11" s="331"/>
    </row>
    <row r="12" ht="14.4" spans="1:9">
      <c r="A12" s="324" t="s">
        <v>108</v>
      </c>
      <c r="B12" s="319">
        <f>VLOOKUP(A12,'2019全市公共收入'!A:G,3,0)</f>
        <v>557575.35</v>
      </c>
      <c r="C12" s="319">
        <f>VLOOKUP(A12,'2019全市公共收入'!A:G,4,0)</f>
        <v>508517</v>
      </c>
      <c r="D12" s="319">
        <v>521030</v>
      </c>
      <c r="E12" s="320">
        <f t="shared" si="0"/>
        <v>-36545.35</v>
      </c>
      <c r="F12" s="321">
        <f t="shared" si="1"/>
        <v>-6.55433386716252</v>
      </c>
      <c r="G12" s="325">
        <f t="shared" si="2"/>
        <v>12513</v>
      </c>
      <c r="H12" s="326">
        <f t="shared" si="3"/>
        <v>2.46068469687346</v>
      </c>
      <c r="I12" s="331"/>
    </row>
    <row r="13" ht="19.2" spans="1:9">
      <c r="A13" s="324" t="s">
        <v>110</v>
      </c>
      <c r="B13" s="319">
        <f>VLOOKUP(A13,'2019全市公共收入'!A:G,3,0)</f>
        <v>460647.53</v>
      </c>
      <c r="C13" s="319">
        <f>VLOOKUP(A13,'2019全市公共收入'!A:G,4,0)</f>
        <v>366637</v>
      </c>
      <c r="D13" s="319">
        <v>384430</v>
      </c>
      <c r="E13" s="320">
        <f t="shared" si="0"/>
        <v>-76217.53</v>
      </c>
      <c r="F13" s="321">
        <f t="shared" si="1"/>
        <v>-16.5457372581592</v>
      </c>
      <c r="G13" s="325">
        <f t="shared" si="2"/>
        <v>17793</v>
      </c>
      <c r="H13" s="326">
        <f t="shared" si="3"/>
        <v>4.85302901780235</v>
      </c>
      <c r="I13" s="331" t="s">
        <v>303</v>
      </c>
    </row>
    <row r="14" ht="14.4" spans="1:9">
      <c r="A14" s="324" t="s">
        <v>112</v>
      </c>
      <c r="B14" s="319">
        <f>VLOOKUP(A14,'2019全市公共收入'!A:G,3,0)</f>
        <v>123496.3</v>
      </c>
      <c r="C14" s="319">
        <f>VLOOKUP(A14,'2019全市公共收入'!A:G,4,0)</f>
        <v>115476</v>
      </c>
      <c r="D14" s="319">
        <v>115100</v>
      </c>
      <c r="E14" s="320">
        <f t="shared" si="0"/>
        <v>-8396.3</v>
      </c>
      <c r="F14" s="321">
        <f t="shared" si="1"/>
        <v>-6.79882717134036</v>
      </c>
      <c r="G14" s="325">
        <f t="shared" si="2"/>
        <v>-376</v>
      </c>
      <c r="H14" s="326">
        <f t="shared" si="3"/>
        <v>-0.325608784509335</v>
      </c>
      <c r="I14" s="331"/>
    </row>
    <row r="15" ht="18.75" customHeight="1" spans="1:9">
      <c r="A15" s="324" t="s">
        <v>113</v>
      </c>
      <c r="B15" s="319">
        <f>VLOOKUP(A15,'2019全市公共收入'!A:G,3,0)</f>
        <v>241653.89</v>
      </c>
      <c r="C15" s="319">
        <f>VLOOKUP(A15,'2019全市公共收入'!A:G,4,0)</f>
        <v>123458</v>
      </c>
      <c r="D15" s="319">
        <v>118800</v>
      </c>
      <c r="E15" s="320">
        <f t="shared" si="0"/>
        <v>-122853.89</v>
      </c>
      <c r="F15" s="321">
        <f t="shared" si="1"/>
        <v>-50.8387802075108</v>
      </c>
      <c r="G15" s="325">
        <f t="shared" si="2"/>
        <v>-4658</v>
      </c>
      <c r="H15" s="326">
        <f t="shared" si="3"/>
        <v>-3.77294302515835</v>
      </c>
      <c r="I15" s="331"/>
    </row>
    <row r="16" ht="19.2" spans="1:9">
      <c r="A16" s="324" t="s">
        <v>114</v>
      </c>
      <c r="B16" s="319">
        <f>VLOOKUP(A16,'2019全市公共收入'!A:G,3,0)</f>
        <v>631079.22</v>
      </c>
      <c r="C16" s="319">
        <f>VLOOKUP(A16,'2019全市公共收入'!A:G,4,0)</f>
        <v>599878</v>
      </c>
      <c r="D16" s="319">
        <v>611396</v>
      </c>
      <c r="E16" s="320">
        <f t="shared" si="0"/>
        <v>-19683.22</v>
      </c>
      <c r="F16" s="321">
        <f t="shared" si="1"/>
        <v>-3.11897767763609</v>
      </c>
      <c r="G16" s="325">
        <f t="shared" si="2"/>
        <v>11518</v>
      </c>
      <c r="H16" s="326">
        <f t="shared" si="3"/>
        <v>1.92005707827258</v>
      </c>
      <c r="I16" s="331" t="s">
        <v>303</v>
      </c>
    </row>
    <row r="17" ht="14.4" spans="1:9">
      <c r="A17" s="324" t="s">
        <v>116</v>
      </c>
      <c r="B17" s="319">
        <f>VLOOKUP(A17,'2019全市公共收入'!A:G,3,0)</f>
        <v>92905.56</v>
      </c>
      <c r="C17" s="319">
        <f>VLOOKUP(A17,'2019全市公共收入'!A:G,4,0)</f>
        <v>89826</v>
      </c>
      <c r="D17" s="319">
        <v>89826</v>
      </c>
      <c r="E17" s="320">
        <f t="shared" si="0"/>
        <v>-3079.56</v>
      </c>
      <c r="F17" s="321">
        <f t="shared" si="1"/>
        <v>-3.31472088430445</v>
      </c>
      <c r="G17" s="325">
        <f t="shared" si="2"/>
        <v>0</v>
      </c>
      <c r="H17" s="326">
        <f t="shared" si="3"/>
        <v>0</v>
      </c>
      <c r="I17" s="331"/>
    </row>
    <row r="18" ht="14.4" spans="1:9">
      <c r="A18" s="324" t="s">
        <v>117</v>
      </c>
      <c r="B18" s="319">
        <f>VLOOKUP(A18,'2019全市公共收入'!A:G,3,0)</f>
        <v>55825.26</v>
      </c>
      <c r="C18" s="319">
        <f>VLOOKUP(A18,'2019全市公共收入'!A:G,4,0)</f>
        <v>19589</v>
      </c>
      <c r="D18" s="319">
        <v>19589</v>
      </c>
      <c r="E18" s="320">
        <f t="shared" si="0"/>
        <v>-36236.26</v>
      </c>
      <c r="F18" s="321">
        <f t="shared" si="1"/>
        <v>-64.9101499930318</v>
      </c>
      <c r="G18" s="325">
        <f t="shared" si="2"/>
        <v>0</v>
      </c>
      <c r="H18" s="326">
        <f t="shared" si="3"/>
        <v>0</v>
      </c>
      <c r="I18" s="331"/>
    </row>
    <row r="19" ht="19.2" spans="1:9">
      <c r="A19" s="324" t="s">
        <v>119</v>
      </c>
      <c r="B19" s="319">
        <f>VLOOKUP(A19,'2019全市公共收入'!A:G,3,0)</f>
        <v>689638.48</v>
      </c>
      <c r="C19" s="319">
        <f>VLOOKUP(A19,'2019全市公共收入'!A:G,4,0)</f>
        <v>769306</v>
      </c>
      <c r="D19" s="319">
        <v>785384</v>
      </c>
      <c r="E19" s="320">
        <f t="shared" si="0"/>
        <v>95745.52</v>
      </c>
      <c r="F19" s="321">
        <f t="shared" si="1"/>
        <v>13.8834364346955</v>
      </c>
      <c r="G19" s="325">
        <f t="shared" si="2"/>
        <v>16078</v>
      </c>
      <c r="H19" s="326">
        <f t="shared" si="3"/>
        <v>2.0899356042979</v>
      </c>
      <c r="I19" s="331" t="s">
        <v>303</v>
      </c>
    </row>
    <row r="20" ht="14.4" spans="1:9">
      <c r="A20" s="324" t="s">
        <v>121</v>
      </c>
      <c r="B20" s="319">
        <f>VLOOKUP(A20,'2019全市公共收入'!A:G,3,0)</f>
        <v>1615.9</v>
      </c>
      <c r="C20" s="319">
        <f>VLOOKUP(A20,'2019全市公共收入'!A:G,4,0)</f>
        <v>0</v>
      </c>
      <c r="D20" s="319">
        <v>0</v>
      </c>
      <c r="E20" s="320">
        <f t="shared" ref="E20" si="4">D20-B20</f>
        <v>-1615.9</v>
      </c>
      <c r="F20" s="321">
        <f t="shared" ref="F20" si="5">IF(ISERROR(E20/B20*100),,E20/B20*100)</f>
        <v>-100</v>
      </c>
      <c r="G20" s="325">
        <f t="shared" ref="G20" si="6">D20-C20</f>
        <v>0</v>
      </c>
      <c r="H20" s="326">
        <f t="shared" ref="H20" si="7">IF(ISERROR(G20/C20*100),,G20/C20*100)</f>
        <v>0</v>
      </c>
      <c r="I20" s="331"/>
    </row>
    <row r="21" ht="14.4" spans="1:9">
      <c r="A21" s="324" t="s">
        <v>122</v>
      </c>
      <c r="B21" s="319">
        <f>VLOOKUP(A21,'2019全市公共收入'!A:G,3,0)</f>
        <v>3564</v>
      </c>
      <c r="C21" s="319">
        <f>VLOOKUP(A21,'2019全市公共收入'!A:G,4,0)</f>
        <v>5260</v>
      </c>
      <c r="D21" s="319">
        <v>4800</v>
      </c>
      <c r="E21" s="320">
        <f t="shared" si="0"/>
        <v>1236</v>
      </c>
      <c r="F21" s="321">
        <f t="shared" si="1"/>
        <v>34.6801346801347</v>
      </c>
      <c r="G21" s="325">
        <f t="shared" si="2"/>
        <v>-460</v>
      </c>
      <c r="H21" s="326">
        <f t="shared" si="3"/>
        <v>-8.74524714828897</v>
      </c>
      <c r="I21" s="331"/>
    </row>
    <row r="22" ht="14.4" spans="1:9">
      <c r="A22" s="324" t="s">
        <v>123</v>
      </c>
      <c r="B22" s="319">
        <f>VLOOKUP(A22,'2019全市公共收入'!A:G,3,0)</f>
        <v>200</v>
      </c>
      <c r="C22" s="319">
        <f>VLOOKUP(A22,'2019全市公共收入'!A:G,4,0)</f>
        <v>1094</v>
      </c>
      <c r="D22" s="319">
        <v>1001</v>
      </c>
      <c r="E22" s="320">
        <f t="shared" si="0"/>
        <v>801</v>
      </c>
      <c r="F22" s="321">
        <f t="shared" si="1"/>
        <v>400.5</v>
      </c>
      <c r="G22" s="325">
        <f t="shared" si="2"/>
        <v>-93</v>
      </c>
      <c r="H22" s="326">
        <f t="shared" si="3"/>
        <v>-8.50091407678245</v>
      </c>
      <c r="I22" s="331"/>
    </row>
    <row r="23" ht="14.4" spans="1:9">
      <c r="A23" s="323" t="s">
        <v>124</v>
      </c>
      <c r="B23" s="319">
        <f>VLOOKUP(A23,'2019全市公共收入'!A:G,3,0)</f>
        <v>1720756</v>
      </c>
      <c r="C23" s="319">
        <f>VLOOKUP(A23,'2019全市公共收入'!A:G,4,0)</f>
        <v>2103674</v>
      </c>
      <c r="D23" s="319">
        <f>SUM(D24:D31)</f>
        <v>2103674</v>
      </c>
      <c r="E23" s="320">
        <f t="shared" si="0"/>
        <v>382918</v>
      </c>
      <c r="F23" s="321">
        <f t="shared" si="1"/>
        <v>22.2528934956496</v>
      </c>
      <c r="G23" s="322">
        <f t="shared" si="2"/>
        <v>0</v>
      </c>
      <c r="H23" s="322">
        <f t="shared" si="3"/>
        <v>0</v>
      </c>
      <c r="I23" s="331"/>
    </row>
    <row r="24" ht="14.4" spans="1:9">
      <c r="A24" s="323" t="s">
        <v>125</v>
      </c>
      <c r="B24" s="319">
        <f>VLOOKUP(A24,'2019全市公共收入'!A:G,3,0)</f>
        <v>591069</v>
      </c>
      <c r="C24" s="319">
        <f>VLOOKUP(A24,'2019全市公共收入'!A:G,4,0)</f>
        <v>556633</v>
      </c>
      <c r="D24" s="319">
        <v>581500</v>
      </c>
      <c r="E24" s="320">
        <f t="shared" si="0"/>
        <v>-9569</v>
      </c>
      <c r="F24" s="321">
        <f t="shared" si="1"/>
        <v>-1.61893112310069</v>
      </c>
      <c r="G24" s="325">
        <f t="shared" si="2"/>
        <v>24867</v>
      </c>
      <c r="H24" s="326">
        <f t="shared" si="3"/>
        <v>4.46739593232884</v>
      </c>
      <c r="I24" s="331"/>
    </row>
    <row r="25" ht="14.4" spans="1:9">
      <c r="A25" s="323" t="s">
        <v>127</v>
      </c>
      <c r="B25" s="319">
        <f>VLOOKUP(A25,'2019全市公共收入'!A:G,3,0)</f>
        <v>137867</v>
      </c>
      <c r="C25" s="319">
        <f>VLOOKUP(A25,'2019全市公共收入'!A:G,4,0)</f>
        <v>178743</v>
      </c>
      <c r="D25" s="319">
        <v>175200</v>
      </c>
      <c r="E25" s="320">
        <f t="shared" si="0"/>
        <v>37333</v>
      </c>
      <c r="F25" s="321">
        <f t="shared" si="1"/>
        <v>27.0789964240899</v>
      </c>
      <c r="G25" s="325">
        <f t="shared" si="2"/>
        <v>-3543</v>
      </c>
      <c r="H25" s="326">
        <f t="shared" si="3"/>
        <v>-1.98217552575485</v>
      </c>
      <c r="I25" s="323"/>
    </row>
    <row r="26" ht="25.5" customHeight="1" spans="1:9">
      <c r="A26" s="323" t="s">
        <v>129</v>
      </c>
      <c r="B26" s="319">
        <f>VLOOKUP(A26,'2019全市公共收入'!A:G,3,0)</f>
        <v>150490</v>
      </c>
      <c r="C26" s="319">
        <f>VLOOKUP(A26,'2019全市公共收入'!A:G,4,0)</f>
        <v>191445</v>
      </c>
      <c r="D26" s="319">
        <v>210600</v>
      </c>
      <c r="E26" s="320">
        <f t="shared" si="0"/>
        <v>60110</v>
      </c>
      <c r="F26" s="321">
        <f t="shared" si="1"/>
        <v>39.9428533457373</v>
      </c>
      <c r="G26" s="325">
        <f t="shared" si="2"/>
        <v>19155</v>
      </c>
      <c r="H26" s="326">
        <f t="shared" si="3"/>
        <v>10.0054846039332</v>
      </c>
      <c r="I26" s="332" t="s">
        <v>304</v>
      </c>
    </row>
    <row r="27" ht="27" customHeight="1" spans="1:9">
      <c r="A27" s="323" t="s">
        <v>130</v>
      </c>
      <c r="B27" s="319">
        <f>VLOOKUP(A27,'2019全市公共收入'!A:G,3,0)</f>
        <v>63700</v>
      </c>
      <c r="C27" s="319">
        <f>VLOOKUP(A27,'2019全市公共收入'!A:G,4,0)</f>
        <v>49344</v>
      </c>
      <c r="D27" s="319">
        <v>76600</v>
      </c>
      <c r="E27" s="320">
        <f t="shared" si="0"/>
        <v>12900</v>
      </c>
      <c r="F27" s="321">
        <f t="shared" si="1"/>
        <v>20.2511773940345</v>
      </c>
      <c r="G27" s="325">
        <f t="shared" si="2"/>
        <v>27256</v>
      </c>
      <c r="H27" s="326">
        <f t="shared" si="3"/>
        <v>55.2367055771725</v>
      </c>
      <c r="I27" s="332" t="s">
        <v>305</v>
      </c>
    </row>
    <row r="28" ht="14.4" spans="1:9">
      <c r="A28" s="323" t="s">
        <v>132</v>
      </c>
      <c r="B28" s="319">
        <f>VLOOKUP(A28,'2019全市公共收入'!A:G,3,0)</f>
        <v>192906</v>
      </c>
      <c r="C28" s="319">
        <f>VLOOKUP(A28,'2019全市公共收入'!A:G,4,0)</f>
        <v>482083</v>
      </c>
      <c r="D28" s="319">
        <v>502000</v>
      </c>
      <c r="E28" s="320">
        <f t="shared" si="0"/>
        <v>309094</v>
      </c>
      <c r="F28" s="321">
        <f t="shared" si="1"/>
        <v>160.230371268908</v>
      </c>
      <c r="G28" s="325">
        <f t="shared" si="2"/>
        <v>19917</v>
      </c>
      <c r="H28" s="326">
        <f t="shared" si="3"/>
        <v>4.13144624473379</v>
      </c>
      <c r="I28" s="332"/>
    </row>
    <row r="29" ht="14.4" spans="1:9">
      <c r="A29" s="323" t="s">
        <v>134</v>
      </c>
      <c r="B29" s="319">
        <f>VLOOKUP(A29,'2019全市公共收入'!A:G,3,0)</f>
        <v>28586</v>
      </c>
      <c r="C29" s="319">
        <f>VLOOKUP(A29,'2019全市公共收入'!A:G,4,0)</f>
        <v>30312</v>
      </c>
      <c r="D29" s="319">
        <v>31000</v>
      </c>
      <c r="E29" s="320">
        <f t="shared" si="0"/>
        <v>2414</v>
      </c>
      <c r="F29" s="321">
        <f t="shared" si="1"/>
        <v>8.4446932064647</v>
      </c>
      <c r="G29" s="325">
        <f t="shared" si="2"/>
        <v>688</v>
      </c>
      <c r="H29" s="326">
        <f t="shared" si="3"/>
        <v>2.2697281604645</v>
      </c>
      <c r="I29" s="331"/>
    </row>
    <row r="30" spans="1:9">
      <c r="A30" s="323" t="s">
        <v>135</v>
      </c>
      <c r="B30" s="319">
        <f>VLOOKUP(A30,'2019全市公共收入'!A:G,3,0)</f>
        <v>0</v>
      </c>
      <c r="C30" s="319">
        <f>VLOOKUP(A30,'2019全市公共收入'!A:G,4,0)</f>
        <v>613</v>
      </c>
      <c r="D30" s="319">
        <v>0</v>
      </c>
      <c r="E30" s="320">
        <f t="shared" si="0"/>
        <v>0</v>
      </c>
      <c r="F30" s="321">
        <f t="shared" si="1"/>
        <v>0</v>
      </c>
      <c r="G30" s="325">
        <f t="shared" si="2"/>
        <v>-613</v>
      </c>
      <c r="H30" s="326">
        <f t="shared" si="3"/>
        <v>-100</v>
      </c>
      <c r="I30" s="333"/>
    </row>
    <row r="31" spans="1:9">
      <c r="A31" s="323" t="s">
        <v>136</v>
      </c>
      <c r="B31" s="319">
        <f>VLOOKUP(A31,'2019全市公共收入'!A:G,3,0)</f>
        <v>556138</v>
      </c>
      <c r="C31" s="319">
        <f>VLOOKUP(A31,'2019全市公共收入'!A:G,4,0)</f>
        <v>614501</v>
      </c>
      <c r="D31" s="319">
        <v>526774</v>
      </c>
      <c r="E31" s="320">
        <f t="shared" si="0"/>
        <v>-29364</v>
      </c>
      <c r="F31" s="321">
        <f t="shared" si="1"/>
        <v>-5.27998446428764</v>
      </c>
      <c r="G31" s="325">
        <f t="shared" si="2"/>
        <v>-87727</v>
      </c>
      <c r="H31" s="326">
        <f t="shared" si="3"/>
        <v>-14.2761362471339</v>
      </c>
      <c r="I31" s="333"/>
    </row>
  </sheetData>
  <sheetProtection formatCells="0" formatColumns="0" formatRows="0"/>
  <mergeCells count="11">
    <mergeCell ref="A1:I1"/>
    <mergeCell ref="D3:H3"/>
    <mergeCell ref="A3:A5"/>
    <mergeCell ref="B3:B5"/>
    <mergeCell ref="C3:C5"/>
    <mergeCell ref="D4:D5"/>
    <mergeCell ref="E4:E5"/>
    <mergeCell ref="F4:F5"/>
    <mergeCell ref="G4:G5"/>
    <mergeCell ref="H4:H5"/>
    <mergeCell ref="I3:I5"/>
  </mergeCells>
  <conditionalFormatting sqref="D30">
    <cfRule type="cellIs" dxfId="2" priority="1" stopIfTrue="1" operator="equal">
      <formula>"?"</formula>
    </cfRule>
  </conditionalFormatting>
  <conditionalFormatting sqref="D31">
    <cfRule type="cellIs" dxfId="3" priority="2" stopIfTrue="1" operator="equal">
      <formula>"?"</formula>
    </cfRule>
  </conditionalFormatting>
  <conditionalFormatting sqref="C7:C31">
    <cfRule type="cellIs" dxfId="4" priority="3" stopIfTrue="1" operator="equal">
      <formula>"?"</formula>
    </cfRule>
  </conditionalFormatting>
  <conditionalFormatting sqref="D8:D21 D23:D29">
    <cfRule type="cellIs" dxfId="5" priority="4" stopIfTrue="1" operator="equal">
      <formula>"?"</formula>
    </cfRule>
  </conditionalFormatting>
  <printOptions horizontalCentered="1"/>
  <pageMargins left="0.708333333333333" right="0.708333333333333" top="0.984027777777778" bottom="0.786805555555556" header="0.511805555555556" footer="0.511805555555556"/>
  <pageSetup paperSize="9" scale="86" orientation="landscape"/>
  <headerFooter alignWithMargins="0">
    <oddFooter>&amp;C&amp;10&amp;P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pageSetUpPr fitToPage="1"/>
  </sheetPr>
  <dimension ref="A1:I31"/>
  <sheetViews>
    <sheetView showGridLines="0" view="pageBreakPreview" zoomScale="120" zoomScaleNormal="100" zoomScaleSheetLayoutView="120" workbookViewId="0">
      <pane xSplit="1" ySplit="5" topLeftCell="B6" activePane="bottomRight" state="frozen"/>
      <selection/>
      <selection pane="topRight"/>
      <selection pane="bottomLeft"/>
      <selection pane="bottomRight" activeCell="I3" sqref="I3:I5"/>
    </sheetView>
  </sheetViews>
  <sheetFormatPr defaultColWidth="9" defaultRowHeight="15.6"/>
  <cols>
    <col min="1" max="1" width="25.25" style="129" customWidth="1"/>
    <col min="2" max="3" width="11.1296296296296" style="129" customWidth="1"/>
    <col min="4" max="4" width="13.1296296296296" style="129" customWidth="1"/>
    <col min="5" max="5" width="13.75" style="129" customWidth="1"/>
    <col min="6" max="6" width="13.5" style="129" customWidth="1"/>
    <col min="7" max="7" width="12.75" style="129" customWidth="1"/>
    <col min="8" max="8" width="11.8796296296296" style="129" customWidth="1"/>
    <col min="9" max="9" width="24.8796296296296" style="129" customWidth="1"/>
    <col min="10" max="16384" width="9" style="129"/>
  </cols>
  <sheetData>
    <row r="1" ht="25.8" spans="1:9">
      <c r="A1" s="130" t="s">
        <v>33</v>
      </c>
      <c r="B1" s="130"/>
      <c r="C1" s="130"/>
      <c r="D1" s="130"/>
      <c r="E1" s="130"/>
      <c r="F1" s="130"/>
      <c r="G1" s="130"/>
      <c r="H1" s="130"/>
      <c r="I1" s="130"/>
    </row>
    <row r="2" ht="14.4" spans="1:9">
      <c r="A2" s="131" t="str">
        <f>目录!A18</f>
        <v>表15</v>
      </c>
      <c r="B2" s="132"/>
      <c r="C2" s="133"/>
      <c r="D2" s="133"/>
      <c r="E2" s="132"/>
      <c r="I2" s="148" t="s">
        <v>88</v>
      </c>
    </row>
    <row r="3" ht="14.4" spans="1:9">
      <c r="A3" s="134" t="s">
        <v>270</v>
      </c>
      <c r="B3" s="140" t="s">
        <v>91</v>
      </c>
      <c r="C3" s="137" t="s">
        <v>294</v>
      </c>
      <c r="D3" s="137" t="s">
        <v>306</v>
      </c>
      <c r="E3" s="137"/>
      <c r="F3" s="137"/>
      <c r="G3" s="137"/>
      <c r="H3" s="137"/>
      <c r="I3" s="134" t="s">
        <v>93</v>
      </c>
    </row>
    <row r="4" ht="14.4" spans="1:9">
      <c r="A4" s="134"/>
      <c r="B4" s="140"/>
      <c r="C4" s="137"/>
      <c r="D4" s="137" t="s">
        <v>296</v>
      </c>
      <c r="E4" s="140" t="s">
        <v>297</v>
      </c>
      <c r="F4" s="140" t="s">
        <v>298</v>
      </c>
      <c r="G4" s="140" t="s">
        <v>299</v>
      </c>
      <c r="H4" s="137" t="s">
        <v>300</v>
      </c>
      <c r="I4" s="134"/>
    </row>
    <row r="5" ht="14.4" spans="1:9">
      <c r="A5" s="134"/>
      <c r="B5" s="140"/>
      <c r="C5" s="137"/>
      <c r="D5" s="137"/>
      <c r="E5" s="140"/>
      <c r="F5" s="140"/>
      <c r="G5" s="140"/>
      <c r="H5" s="137"/>
      <c r="I5" s="134"/>
    </row>
    <row r="6" ht="14.4" spans="1:9">
      <c r="A6" s="134" t="s">
        <v>97</v>
      </c>
      <c r="B6" s="207">
        <f>SUM(B7:B31)</f>
        <v>8287298.34</v>
      </c>
      <c r="C6" s="207">
        <f>SUM(C7:C31)</f>
        <v>9415660</v>
      </c>
      <c r="D6" s="297">
        <f>SUM(D7:D31)</f>
        <v>10443780</v>
      </c>
      <c r="E6" s="125">
        <f>D6-B6</f>
        <v>2156481.66</v>
      </c>
      <c r="F6" s="208">
        <f>IF(ISERROR((D6-B6)/B6*100),,(D6-B6)/B6*100)</f>
        <v>26.0215280242945</v>
      </c>
      <c r="G6" s="207">
        <f>D6-C6</f>
        <v>1028120</v>
      </c>
      <c r="H6" s="209">
        <f>IF(OR(ISERROR((D6-C6)/C6*100),C6&lt;0),,(D6-C6)/C6*100)</f>
        <v>10.9192557930087</v>
      </c>
      <c r="I6" s="213"/>
    </row>
    <row r="7" ht="14.4" spans="1:9">
      <c r="A7" s="210" t="s">
        <v>139</v>
      </c>
      <c r="B7" s="125">
        <f>VLOOKUP(A7,'2019全市公共支出 '!A:G,3,0)</f>
        <v>1187451.38</v>
      </c>
      <c r="C7" s="110">
        <f>VLOOKUP(A7,'2019全市公共支出 '!A:G,4,0)</f>
        <v>1352691</v>
      </c>
      <c r="D7" s="297">
        <v>1360500</v>
      </c>
      <c r="E7" s="125">
        <f t="shared" ref="E7:E30" si="0">D7-B7</f>
        <v>173048.62</v>
      </c>
      <c r="F7" s="208">
        <f t="shared" ref="F7:F30" si="1">IF(ISERROR((D7-B7)/B7*100),,(D7-B7)/B7*100)</f>
        <v>14.5731120376482</v>
      </c>
      <c r="G7" s="207">
        <f t="shared" ref="G7:G30" si="2">D7-C7</f>
        <v>7809</v>
      </c>
      <c r="H7" s="209">
        <f t="shared" ref="H7:H30" si="3">IF(OR(ISERROR((D7-C7)/C7*100),C7&lt;0),,(D7-C7)/C7*100)</f>
        <v>0.577293705657833</v>
      </c>
      <c r="I7" s="213"/>
    </row>
    <row r="8" ht="14.4" spans="1:9">
      <c r="A8" s="210" t="s">
        <v>141</v>
      </c>
      <c r="B8" s="125">
        <f>VLOOKUP(A8,'2019全市公共支出 '!A:G,3,0)</f>
        <v>6986.08</v>
      </c>
      <c r="C8" s="110">
        <f>VLOOKUP(A8,'2019全市公共支出 '!A:G,4,0)</f>
        <v>7702</v>
      </c>
      <c r="D8" s="297">
        <v>7500</v>
      </c>
      <c r="E8" s="125">
        <f t="shared" si="0"/>
        <v>513.92</v>
      </c>
      <c r="F8" s="208">
        <f t="shared" si="1"/>
        <v>7.35634289902206</v>
      </c>
      <c r="G8" s="207">
        <f t="shared" si="2"/>
        <v>-202</v>
      </c>
      <c r="H8" s="209">
        <f t="shared" si="3"/>
        <v>-2.62269540379122</v>
      </c>
      <c r="I8" s="213"/>
    </row>
    <row r="9" ht="14.4" spans="1:9">
      <c r="A9" s="210" t="s">
        <v>142</v>
      </c>
      <c r="B9" s="125">
        <f>VLOOKUP(A9,'2019全市公共支出 '!A:G,3,0)</f>
        <v>836997.93</v>
      </c>
      <c r="C9" s="110">
        <f>VLOOKUP(A9,'2019全市公共支出 '!A:G,4,0)</f>
        <v>914090</v>
      </c>
      <c r="D9" s="297">
        <v>913700</v>
      </c>
      <c r="E9" s="125">
        <f t="shared" si="0"/>
        <v>76702.0699999999</v>
      </c>
      <c r="F9" s="208">
        <f t="shared" si="1"/>
        <v>9.16394978420077</v>
      </c>
      <c r="G9" s="207">
        <f t="shared" si="2"/>
        <v>-390</v>
      </c>
      <c r="H9" s="209">
        <f t="shared" si="3"/>
        <v>-0.042665383058561</v>
      </c>
      <c r="I9" s="213"/>
    </row>
    <row r="10" ht="14.4" spans="1:9">
      <c r="A10" s="210" t="s">
        <v>143</v>
      </c>
      <c r="B10" s="125">
        <f>VLOOKUP(A10,'2019全市公共支出 '!A:G,3,0)</f>
        <v>1535719.27</v>
      </c>
      <c r="C10" s="110">
        <f>VLOOKUP(A10,'2019全市公共支出 '!A:G,4,0)</f>
        <v>1597140</v>
      </c>
      <c r="D10" s="297">
        <v>1649300</v>
      </c>
      <c r="E10" s="125">
        <f t="shared" si="0"/>
        <v>113580.73</v>
      </c>
      <c r="F10" s="208">
        <f t="shared" si="1"/>
        <v>7.39593050753345</v>
      </c>
      <c r="G10" s="207">
        <f t="shared" si="2"/>
        <v>52160</v>
      </c>
      <c r="H10" s="209">
        <f t="shared" si="3"/>
        <v>3.26583768486169</v>
      </c>
      <c r="I10" s="213"/>
    </row>
    <row r="11" ht="14.4" spans="1:9">
      <c r="A11" s="210" t="s">
        <v>144</v>
      </c>
      <c r="B11" s="125">
        <f>VLOOKUP(A11,'2019全市公共支出 '!A:G,3,0)</f>
        <v>635635.25</v>
      </c>
      <c r="C11" s="110">
        <f>VLOOKUP(A11,'2019全市公共支出 '!A:G,4,0)</f>
        <v>981555</v>
      </c>
      <c r="D11" s="297">
        <v>1025100</v>
      </c>
      <c r="E11" s="125">
        <f t="shared" si="0"/>
        <v>389464.75</v>
      </c>
      <c r="F11" s="208">
        <f t="shared" si="1"/>
        <v>61.2717356376947</v>
      </c>
      <c r="G11" s="207">
        <f t="shared" si="2"/>
        <v>43545</v>
      </c>
      <c r="H11" s="209">
        <f t="shared" si="3"/>
        <v>4.43632807127466</v>
      </c>
      <c r="I11" s="213"/>
    </row>
    <row r="12" ht="14.4" spans="1:9">
      <c r="A12" s="210" t="s">
        <v>146</v>
      </c>
      <c r="B12" s="125">
        <f>VLOOKUP(A12,'2019全市公共支出 '!A:G,3,0)</f>
        <v>204048.74</v>
      </c>
      <c r="C12" s="110">
        <f>VLOOKUP(A12,'2019全市公共支出 '!A:G,4,0)</f>
        <v>240085</v>
      </c>
      <c r="D12" s="297">
        <v>240200</v>
      </c>
      <c r="E12" s="125">
        <f t="shared" si="0"/>
        <v>36151.26</v>
      </c>
      <c r="F12" s="208">
        <f t="shared" si="1"/>
        <v>17.7169729153927</v>
      </c>
      <c r="G12" s="207">
        <f t="shared" si="2"/>
        <v>115</v>
      </c>
      <c r="H12" s="209">
        <f t="shared" si="3"/>
        <v>0.0478997021888081</v>
      </c>
      <c r="I12" s="298"/>
    </row>
    <row r="13" ht="14.4" spans="1:9">
      <c r="A13" s="210" t="s">
        <v>148</v>
      </c>
      <c r="B13" s="125">
        <f>VLOOKUP(A13,'2019全市公共支出 '!A:G,3,0)</f>
        <v>770046.25</v>
      </c>
      <c r="C13" s="110">
        <f>VLOOKUP(A13,'2019全市公共支出 '!A:G,4,0)</f>
        <v>885203</v>
      </c>
      <c r="D13" s="297">
        <v>877900</v>
      </c>
      <c r="E13" s="125">
        <f t="shared" si="0"/>
        <v>107853.75</v>
      </c>
      <c r="F13" s="208">
        <f t="shared" si="1"/>
        <v>14.0061392416365</v>
      </c>
      <c r="G13" s="207">
        <f t="shared" si="2"/>
        <v>-7303</v>
      </c>
      <c r="H13" s="209">
        <f t="shared" si="3"/>
        <v>-0.82500850087494</v>
      </c>
      <c r="I13" s="299"/>
    </row>
    <row r="14" ht="14.4" spans="1:9">
      <c r="A14" s="210" t="s">
        <v>149</v>
      </c>
      <c r="B14" s="125">
        <f>VLOOKUP(A14,'2019全市公共支出 '!A:G,3,0)</f>
        <v>745722.92</v>
      </c>
      <c r="C14" s="110">
        <f>VLOOKUP(A14,'2019全市公共支出 '!A:G,4,0)</f>
        <v>1014597</v>
      </c>
      <c r="D14" s="297">
        <v>957500</v>
      </c>
      <c r="E14" s="125">
        <f t="shared" si="0"/>
        <v>211777.08</v>
      </c>
      <c r="F14" s="208">
        <f t="shared" si="1"/>
        <v>28.3988964694822</v>
      </c>
      <c r="G14" s="207">
        <f t="shared" si="2"/>
        <v>-57097</v>
      </c>
      <c r="H14" s="209">
        <f t="shared" si="3"/>
        <v>-5.62755458571236</v>
      </c>
      <c r="I14" s="299"/>
    </row>
    <row r="15" ht="14.4" spans="1:9">
      <c r="A15" s="210" t="s">
        <v>151</v>
      </c>
      <c r="B15" s="125">
        <f>VLOOKUP(A15,'2019全市公共支出 '!A:G,3,0)</f>
        <v>171549.1</v>
      </c>
      <c r="C15" s="110">
        <f>VLOOKUP(A15,'2019全市公共支出 '!A:G,4,0)</f>
        <v>208542</v>
      </c>
      <c r="D15" s="297">
        <v>214100</v>
      </c>
      <c r="E15" s="125">
        <f t="shared" si="0"/>
        <v>42550.9</v>
      </c>
      <c r="F15" s="208">
        <f t="shared" si="1"/>
        <v>24.8039191112049</v>
      </c>
      <c r="G15" s="207">
        <f t="shared" si="2"/>
        <v>5558</v>
      </c>
      <c r="H15" s="209">
        <f t="shared" si="3"/>
        <v>2.66517056516193</v>
      </c>
      <c r="I15" s="214"/>
    </row>
    <row r="16" ht="14.4" spans="1:9">
      <c r="A16" s="210" t="s">
        <v>153</v>
      </c>
      <c r="B16" s="125">
        <f>VLOOKUP(A16,'2019全市公共支出 '!A:G,3,0)</f>
        <v>829436.76</v>
      </c>
      <c r="C16" s="110">
        <f>VLOOKUP(A16,'2019全市公共支出 '!A:G,4,0)</f>
        <v>1274975</v>
      </c>
      <c r="D16" s="297">
        <v>1189100</v>
      </c>
      <c r="E16" s="125">
        <f t="shared" si="0"/>
        <v>359663.24</v>
      </c>
      <c r="F16" s="208">
        <f t="shared" si="1"/>
        <v>43.3623462745972</v>
      </c>
      <c r="G16" s="207">
        <f t="shared" si="2"/>
        <v>-85875</v>
      </c>
      <c r="H16" s="209">
        <f t="shared" si="3"/>
        <v>-6.73542618482715</v>
      </c>
      <c r="I16" s="213"/>
    </row>
    <row r="17" ht="14.4" spans="1:9">
      <c r="A17" s="210" t="s">
        <v>155</v>
      </c>
      <c r="B17" s="125">
        <f>VLOOKUP(A17,'2019全市公共支出 '!A:G,3,0)</f>
        <v>211141.86</v>
      </c>
      <c r="C17" s="110">
        <f>VLOOKUP(A17,'2019全市公共支出 '!A:G,4,0)</f>
        <v>233280</v>
      </c>
      <c r="D17" s="297">
        <v>234600</v>
      </c>
      <c r="E17" s="125">
        <f t="shared" si="0"/>
        <v>23458.14</v>
      </c>
      <c r="F17" s="208">
        <f t="shared" si="1"/>
        <v>11.1101323063082</v>
      </c>
      <c r="G17" s="207">
        <f t="shared" si="2"/>
        <v>1320</v>
      </c>
      <c r="H17" s="209">
        <f t="shared" si="3"/>
        <v>0.565843621399177</v>
      </c>
      <c r="I17" s="213"/>
    </row>
    <row r="18" ht="14.4" spans="1:9">
      <c r="A18" s="210" t="s">
        <v>157</v>
      </c>
      <c r="B18" s="125">
        <f>VLOOKUP(A18,'2019全市公共支出 '!A:G,3,0)</f>
        <v>191588.98</v>
      </c>
      <c r="C18" s="110">
        <f>VLOOKUP(A18,'2019全市公共支出 '!A:G,4,0)</f>
        <v>170090</v>
      </c>
      <c r="D18" s="297">
        <v>173300</v>
      </c>
      <c r="E18" s="125">
        <f t="shared" si="0"/>
        <v>-18288.98</v>
      </c>
      <c r="F18" s="208">
        <f t="shared" si="1"/>
        <v>-9.54594570105233</v>
      </c>
      <c r="G18" s="207">
        <f t="shared" si="2"/>
        <v>3210</v>
      </c>
      <c r="H18" s="209">
        <f t="shared" si="3"/>
        <v>1.88723616908695</v>
      </c>
      <c r="I18" s="213"/>
    </row>
    <row r="19" ht="19.2" spans="1:9">
      <c r="A19" s="210" t="s">
        <v>159</v>
      </c>
      <c r="B19" s="125">
        <f>VLOOKUP(A19,'2019全市公共支出 '!A:G,3,0)</f>
        <v>39113.15</v>
      </c>
      <c r="C19" s="110">
        <f>VLOOKUP(A19,'2019全市公共支出 '!A:G,4,0)</f>
        <v>8970</v>
      </c>
      <c r="D19" s="297">
        <v>37000</v>
      </c>
      <c r="E19" s="125">
        <f t="shared" si="0"/>
        <v>-2113.15</v>
      </c>
      <c r="F19" s="208">
        <f t="shared" si="1"/>
        <v>-5.40265869662761</v>
      </c>
      <c r="G19" s="207">
        <f t="shared" si="2"/>
        <v>28030</v>
      </c>
      <c r="H19" s="209">
        <f t="shared" si="3"/>
        <v>312.486064659978</v>
      </c>
      <c r="I19" s="213" t="s">
        <v>307</v>
      </c>
    </row>
    <row r="20" ht="19.2" spans="1:9">
      <c r="A20" s="210" t="s">
        <v>161</v>
      </c>
      <c r="B20" s="125">
        <f>VLOOKUP(A20,'2019全市公共支出 '!A:G,3,0)</f>
        <v>34403.07</v>
      </c>
      <c r="C20" s="110">
        <f>VLOOKUP(A20,'2019全市公共支出 '!A:G,4,0)</f>
        <v>28989</v>
      </c>
      <c r="D20" s="297">
        <v>61100</v>
      </c>
      <c r="E20" s="125">
        <f t="shared" si="0"/>
        <v>26696.93</v>
      </c>
      <c r="F20" s="208">
        <f t="shared" si="1"/>
        <v>77.6004292640163</v>
      </c>
      <c r="G20" s="207">
        <f t="shared" si="2"/>
        <v>32111</v>
      </c>
      <c r="H20" s="209">
        <f t="shared" si="3"/>
        <v>110.769602262927</v>
      </c>
      <c r="I20" s="213" t="s">
        <v>308</v>
      </c>
    </row>
    <row r="21" ht="14.4" spans="1:9">
      <c r="A21" s="210" t="s">
        <v>163</v>
      </c>
      <c r="B21" s="125">
        <f>VLOOKUP(A21,'2019全市公共支出 '!A:G,3,0)</f>
        <v>22068.81</v>
      </c>
      <c r="C21" s="110">
        <f>VLOOKUP(A21,'2019全市公共支出 '!A:G,4,0)</f>
        <v>4876</v>
      </c>
      <c r="D21" s="297">
        <v>5000</v>
      </c>
      <c r="E21" s="125">
        <f t="shared" si="0"/>
        <v>-17068.81</v>
      </c>
      <c r="F21" s="208">
        <f t="shared" si="1"/>
        <v>-77.3435903431132</v>
      </c>
      <c r="G21" s="207">
        <f t="shared" si="2"/>
        <v>124</v>
      </c>
      <c r="H21" s="209">
        <f t="shared" si="3"/>
        <v>2.54306808859721</v>
      </c>
      <c r="I21" s="213"/>
    </row>
    <row r="22" ht="19.2" spans="1:9">
      <c r="A22" s="210" t="s">
        <v>164</v>
      </c>
      <c r="B22" s="125">
        <f>VLOOKUP(A22,'2019全市公共支出 '!A:G,3,0)</f>
        <v>99494</v>
      </c>
      <c r="C22" s="110">
        <f>VLOOKUP(A22,'2019全市公共支出 '!A:G,4,0)</f>
        <v>79219</v>
      </c>
      <c r="D22" s="297">
        <v>106000</v>
      </c>
      <c r="E22" s="125">
        <f t="shared" si="0"/>
        <v>6506</v>
      </c>
      <c r="F22" s="208">
        <f t="shared" si="1"/>
        <v>6.53908778418799</v>
      </c>
      <c r="G22" s="207">
        <f t="shared" si="2"/>
        <v>26781</v>
      </c>
      <c r="H22" s="209">
        <f t="shared" si="3"/>
        <v>33.806283846047</v>
      </c>
      <c r="I22" s="213" t="s">
        <v>309</v>
      </c>
    </row>
    <row r="23" ht="14.4" spans="1:9">
      <c r="A23" s="210" t="s">
        <v>166</v>
      </c>
      <c r="B23" s="125">
        <f>VLOOKUP(A23,'2019全市公共支出 '!A:G,3,0)</f>
        <v>48615.69</v>
      </c>
      <c r="C23" s="110">
        <f>VLOOKUP(A23,'2019全市公共支出 '!A:G,4,0)</f>
        <v>47492</v>
      </c>
      <c r="D23" s="297">
        <v>51000</v>
      </c>
      <c r="E23" s="125">
        <f t="shared" si="0"/>
        <v>2384.31</v>
      </c>
      <c r="F23" s="208">
        <f t="shared" si="1"/>
        <v>4.90440431885261</v>
      </c>
      <c r="G23" s="207">
        <f t="shared" si="2"/>
        <v>3508</v>
      </c>
      <c r="H23" s="209">
        <f t="shared" si="3"/>
        <v>7.38650720121284</v>
      </c>
      <c r="I23" s="299"/>
    </row>
    <row r="24" ht="14.4" spans="1:9">
      <c r="A24" s="210" t="s">
        <v>168</v>
      </c>
      <c r="B24" s="125">
        <f>VLOOKUP(A24,'2019全市公共支出 '!A:G,3,0)</f>
        <v>156428.73</v>
      </c>
      <c r="C24" s="110">
        <f>VLOOKUP(A24,'2019全市公共支出 '!A:G,4,0)</f>
        <v>161290</v>
      </c>
      <c r="D24" s="297">
        <v>154500</v>
      </c>
      <c r="E24" s="125">
        <f t="shared" si="0"/>
        <v>-1928.73000000001</v>
      </c>
      <c r="F24" s="208">
        <f t="shared" si="1"/>
        <v>-1.23297683232486</v>
      </c>
      <c r="G24" s="207">
        <f t="shared" si="2"/>
        <v>-6790</v>
      </c>
      <c r="H24" s="209">
        <f t="shared" si="3"/>
        <v>-4.20980841961684</v>
      </c>
      <c r="I24" s="213"/>
    </row>
    <row r="25" ht="19.2" spans="1:9">
      <c r="A25" s="210" t="s">
        <v>169</v>
      </c>
      <c r="B25" s="125">
        <f>VLOOKUP(A25,'2019全市公共支出 '!A:G,3,0)</f>
        <v>31861.46</v>
      </c>
      <c r="C25" s="110">
        <f>VLOOKUP(A25,'2019全市公共支出 '!A:G,4,0)</f>
        <v>8284</v>
      </c>
      <c r="D25" s="297">
        <v>10000</v>
      </c>
      <c r="E25" s="125">
        <f t="shared" si="0"/>
        <v>-21861.46</v>
      </c>
      <c r="F25" s="208">
        <f t="shared" si="1"/>
        <v>-68.6141187503649</v>
      </c>
      <c r="G25" s="207">
        <f t="shared" si="2"/>
        <v>1716</v>
      </c>
      <c r="H25" s="209">
        <f t="shared" si="3"/>
        <v>20.7146306132303</v>
      </c>
      <c r="I25" s="215" t="s">
        <v>310</v>
      </c>
    </row>
    <row r="26" ht="14.4" spans="1:9">
      <c r="A26" s="210" t="s">
        <v>171</v>
      </c>
      <c r="B26" s="125">
        <f>VLOOKUP(A26,'2019全市公共支出 '!A:G,3,0)</f>
        <v>63529.95</v>
      </c>
      <c r="C26" s="110">
        <f>VLOOKUP(A26,'2019全市公共支出 '!A:G,4,0)</f>
        <v>68214</v>
      </c>
      <c r="D26" s="297">
        <v>73300</v>
      </c>
      <c r="E26" s="125">
        <f t="shared" si="0"/>
        <v>9770.05</v>
      </c>
      <c r="F26" s="208">
        <f t="shared" si="1"/>
        <v>15.3786521160492</v>
      </c>
      <c r="G26" s="207">
        <f t="shared" si="2"/>
        <v>5086</v>
      </c>
      <c r="H26" s="209">
        <f t="shared" si="3"/>
        <v>7.4559474594658</v>
      </c>
      <c r="I26" s="300"/>
    </row>
    <row r="27" ht="14.4" spans="1:9">
      <c r="A27" s="210" t="s">
        <v>173</v>
      </c>
      <c r="B27" s="125">
        <f>VLOOKUP(A27,'2019全市公共支出 '!A:G,3,0)</f>
        <v>87718</v>
      </c>
      <c r="C27" s="110">
        <f>VLOOKUP(A27,'2019全市公共支出 '!A:G,4,0)</f>
        <v>0</v>
      </c>
      <c r="D27" s="297">
        <v>44600</v>
      </c>
      <c r="E27" s="125">
        <f t="shared" si="0"/>
        <v>-43118</v>
      </c>
      <c r="F27" s="208">
        <f t="shared" si="1"/>
        <v>-49.155247497663</v>
      </c>
      <c r="G27" s="207">
        <f t="shared" si="2"/>
        <v>44600</v>
      </c>
      <c r="H27" s="209">
        <f t="shared" si="3"/>
        <v>0</v>
      </c>
      <c r="I27" s="301"/>
    </row>
    <row r="28" ht="14.4" spans="1:9">
      <c r="A28" s="210" t="s">
        <v>174</v>
      </c>
      <c r="B28" s="125">
        <f>VLOOKUP(A28,'2019全市公共支出 '!A:G,3,0)</f>
        <v>227920.36</v>
      </c>
      <c r="C28" s="110">
        <f>VLOOKUP(A28,'2019全市公共支出 '!A:G,4,0)</f>
        <v>-15128</v>
      </c>
      <c r="D28" s="297">
        <v>134400</v>
      </c>
      <c r="E28" s="125">
        <f t="shared" si="0"/>
        <v>-93520.36</v>
      </c>
      <c r="F28" s="208">
        <f t="shared" si="1"/>
        <v>-41.0320341719362</v>
      </c>
      <c r="G28" s="207">
        <f t="shared" si="2"/>
        <v>149528</v>
      </c>
      <c r="H28" s="209">
        <f t="shared" si="3"/>
        <v>0</v>
      </c>
      <c r="I28" s="213"/>
    </row>
    <row r="29" ht="19.2" spans="1:9">
      <c r="A29" s="210" t="s">
        <v>311</v>
      </c>
      <c r="B29" s="125">
        <v>0</v>
      </c>
      <c r="C29" s="110">
        <v>0</v>
      </c>
      <c r="D29" s="297">
        <v>576000</v>
      </c>
      <c r="E29" s="125">
        <f t="shared" si="0"/>
        <v>576000</v>
      </c>
      <c r="F29" s="208">
        <f t="shared" si="1"/>
        <v>0</v>
      </c>
      <c r="G29" s="207">
        <f t="shared" si="2"/>
        <v>576000</v>
      </c>
      <c r="H29" s="209">
        <f t="shared" si="3"/>
        <v>0</v>
      </c>
      <c r="I29" s="213" t="s">
        <v>312</v>
      </c>
    </row>
    <row r="30" ht="19.2" spans="1:9">
      <c r="A30" s="210" t="s">
        <v>175</v>
      </c>
      <c r="B30" s="125">
        <f>VLOOKUP(A30,'2019全市公共支出 '!A:G,3,0)</f>
        <v>149629.44</v>
      </c>
      <c r="C30" s="110">
        <f>VLOOKUP(A30,'2019全市公共支出 '!A:G,4,0)</f>
        <v>143418</v>
      </c>
      <c r="D30" s="297">
        <v>348000</v>
      </c>
      <c r="E30" s="125">
        <f t="shared" si="0"/>
        <v>198370.56</v>
      </c>
      <c r="F30" s="208">
        <f t="shared" si="1"/>
        <v>132.57455217369</v>
      </c>
      <c r="G30" s="207">
        <f t="shared" si="2"/>
        <v>204582</v>
      </c>
      <c r="H30" s="209">
        <f t="shared" si="3"/>
        <v>142.647366439359</v>
      </c>
      <c r="I30" s="213" t="s">
        <v>312</v>
      </c>
    </row>
    <row r="31" spans="1:9">
      <c r="A31" s="210" t="s">
        <v>176</v>
      </c>
      <c r="B31" s="125">
        <f>VLOOKUP(A31,'2019全市公共支出 '!A:G,3,0)</f>
        <v>191.16</v>
      </c>
      <c r="C31" s="110">
        <f>VLOOKUP(A31,'2019全市公共支出 '!A:G,4,0)</f>
        <v>86</v>
      </c>
      <c r="D31" s="297">
        <v>80</v>
      </c>
      <c r="E31" s="125">
        <f t="shared" ref="E31" si="4">D31-B31</f>
        <v>-111.16</v>
      </c>
      <c r="F31" s="208">
        <f t="shared" ref="F31" si="5">IF(ISERROR((D31-B31)/B31*100),,(D31-B31)/B31*100)</f>
        <v>-58.1502406361163</v>
      </c>
      <c r="G31" s="207">
        <f t="shared" ref="G31" si="6">D31-C31</f>
        <v>-6</v>
      </c>
      <c r="H31" s="209">
        <f t="shared" ref="H31" si="7">IF(OR(ISERROR((D31-C31)/C31*100),C31&lt;0),,(D31-C31)/C31*100)</f>
        <v>-6.97674418604651</v>
      </c>
      <c r="I31" s="218"/>
    </row>
  </sheetData>
  <sheetProtection formatCells="0" formatColumns="0" formatRows="0"/>
  <mergeCells count="11">
    <mergeCell ref="A1:I1"/>
    <mergeCell ref="D3:H3"/>
    <mergeCell ref="A3:A5"/>
    <mergeCell ref="B3:B5"/>
    <mergeCell ref="C3:C5"/>
    <mergeCell ref="D4:D5"/>
    <mergeCell ref="E4:E5"/>
    <mergeCell ref="F4:F5"/>
    <mergeCell ref="G4:G5"/>
    <mergeCell ref="H4:H5"/>
    <mergeCell ref="I3:I5"/>
  </mergeCells>
  <printOptions horizontalCentered="1"/>
  <pageMargins left="0.708333333333333" right="0.708333333333333" top="0.984027777777778" bottom="0.786805555555556" header="0.511805555555556" footer="0.511805555555556"/>
  <pageSetup paperSize="9" scale="94" orientation="landscape"/>
  <headerFooter alignWithMargins="0">
    <oddFooter>&amp;C&amp;10&amp;P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pageSetUpPr fitToPage="1"/>
  </sheetPr>
  <dimension ref="A1:I16"/>
  <sheetViews>
    <sheetView view="pageBreakPreview" zoomScaleNormal="100" zoomScaleSheetLayoutView="100" workbookViewId="0">
      <selection activeCell="C3" sqref="C3:I13"/>
    </sheetView>
  </sheetViews>
  <sheetFormatPr defaultColWidth="9" defaultRowHeight="15.6"/>
  <cols>
    <col min="1" max="1" width="32.3796296296296" style="281" customWidth="1"/>
    <col min="2" max="2" width="11.6296296296296" style="281" customWidth="1"/>
    <col min="3" max="3" width="11.6296296296296" style="189" customWidth="1"/>
    <col min="4" max="4" width="11.3796296296296" customWidth="1"/>
    <col min="5" max="5" width="13" style="281" customWidth="1"/>
    <col min="6" max="6" width="12.3796296296296" style="281" customWidth="1"/>
    <col min="7" max="7" width="12.8796296296296" style="281" customWidth="1"/>
    <col min="8" max="8" width="9.62962962962963" style="281" customWidth="1"/>
    <col min="9" max="9" width="18.1296296296296" style="281" customWidth="1"/>
    <col min="10" max="10" width="4.87962962962963" style="281" customWidth="1"/>
    <col min="11" max="16384" width="9" style="281"/>
  </cols>
  <sheetData>
    <row r="1" s="129" customFormat="1" ht="25.8" spans="1:9">
      <c r="A1" s="130" t="s">
        <v>35</v>
      </c>
      <c r="B1" s="130"/>
      <c r="C1" s="130"/>
      <c r="D1" s="130"/>
      <c r="E1" s="130"/>
      <c r="F1" s="130"/>
      <c r="G1" s="130"/>
      <c r="H1" s="130"/>
      <c r="I1" s="130"/>
    </row>
    <row r="2" s="129" customFormat="1" ht="20.25" customHeight="1" spans="1:9">
      <c r="A2" s="131" t="str">
        <f>目录!A19</f>
        <v>表16</v>
      </c>
      <c r="B2" s="282"/>
      <c r="C2" s="283"/>
      <c r="D2" s="131"/>
      <c r="E2" s="284"/>
      <c r="I2" s="148" t="s">
        <v>88</v>
      </c>
    </row>
    <row r="3" ht="21.75" customHeight="1" spans="1:9">
      <c r="A3" s="190" t="s">
        <v>89</v>
      </c>
      <c r="B3" s="285" t="s">
        <v>91</v>
      </c>
      <c r="C3" s="137" t="s">
        <v>294</v>
      </c>
      <c r="D3" s="137" t="s">
        <v>295</v>
      </c>
      <c r="E3" s="137"/>
      <c r="F3" s="137"/>
      <c r="G3" s="137"/>
      <c r="H3" s="137"/>
      <c r="I3" s="149" t="s">
        <v>93</v>
      </c>
    </row>
    <row r="4" ht="21.75" customHeight="1" spans="1:9">
      <c r="A4" s="190"/>
      <c r="B4" s="285"/>
      <c r="C4" s="286"/>
      <c r="D4" s="135" t="s">
        <v>296</v>
      </c>
      <c r="E4" s="140" t="s">
        <v>297</v>
      </c>
      <c r="F4" s="140" t="s">
        <v>298</v>
      </c>
      <c r="G4" s="140" t="s">
        <v>299</v>
      </c>
      <c r="H4" s="137" t="s">
        <v>300</v>
      </c>
      <c r="I4" s="150"/>
    </row>
    <row r="5" ht="21.75" customHeight="1" spans="1:9">
      <c r="A5" s="190"/>
      <c r="B5" s="285"/>
      <c r="C5" s="286"/>
      <c r="D5" s="141"/>
      <c r="E5" s="140"/>
      <c r="F5" s="140"/>
      <c r="G5" s="140"/>
      <c r="H5" s="137"/>
      <c r="I5" s="151"/>
    </row>
    <row r="6" ht="36" customHeight="1" spans="1:9">
      <c r="A6" s="161" t="s">
        <v>97</v>
      </c>
      <c r="B6" s="287">
        <f>SUM(B7:B15)</f>
        <v>6011573</v>
      </c>
      <c r="C6" s="287">
        <f>SUM(C7:C15)</f>
        <v>7071568</v>
      </c>
      <c r="D6" s="287">
        <f>SUM(D7:D15)</f>
        <v>7824495</v>
      </c>
      <c r="E6" s="287">
        <f>D6-B6</f>
        <v>1812922</v>
      </c>
      <c r="F6" s="288">
        <f>IF(ISERROR(E6/B6*100),,E6/B6*100)</f>
        <v>30.1571984570428</v>
      </c>
      <c r="G6" s="287">
        <f>D6-C6</f>
        <v>752927</v>
      </c>
      <c r="H6" s="288">
        <f>IF(ISERROR(G6/C6*100),,G6/C6*100)</f>
        <v>10.647242591742</v>
      </c>
      <c r="I6" s="293"/>
    </row>
    <row r="7" ht="25.5" customHeight="1" spans="1:9">
      <c r="A7" s="163" t="s">
        <v>179</v>
      </c>
      <c r="B7" s="287">
        <f>VLOOKUP(A7,'2019全市基金收入 '!A:G,3,0)</f>
        <v>800</v>
      </c>
      <c r="C7" s="287">
        <f>VLOOKUP(A7,'2019全市基金收入 '!A:G,4,0)</f>
        <v>633</v>
      </c>
      <c r="D7" s="287">
        <v>680</v>
      </c>
      <c r="E7" s="287">
        <f t="shared" ref="E7:E15" si="0">D7-B7</f>
        <v>-120</v>
      </c>
      <c r="F7" s="288">
        <f t="shared" ref="F7:F15" si="1">IF(ISERROR(E7/B7*100),,E7/B7*100)</f>
        <v>-15</v>
      </c>
      <c r="G7" s="287">
        <f t="shared" ref="G7:G15" si="2">D7-C7</f>
        <v>47</v>
      </c>
      <c r="H7" s="288">
        <f t="shared" ref="H7:H15" si="3">IF(ISERROR(G7/C7*100),,G7/C7*100)</f>
        <v>7.42496050552923</v>
      </c>
      <c r="I7" s="294"/>
    </row>
    <row r="8" ht="25.5" customHeight="1" spans="1:9">
      <c r="A8" s="145" t="s">
        <v>180</v>
      </c>
      <c r="B8" s="287">
        <f>VLOOKUP(A8,'2019全市基金收入 '!A:G,3,0)</f>
        <v>45779</v>
      </c>
      <c r="C8" s="287">
        <f>VLOOKUP(A8,'2019全市基金收入 '!A:G,4,0)</f>
        <v>38615</v>
      </c>
      <c r="D8" s="287">
        <v>38500</v>
      </c>
      <c r="E8" s="287">
        <f t="shared" si="0"/>
        <v>-7279</v>
      </c>
      <c r="F8" s="288">
        <f t="shared" si="1"/>
        <v>-15.90030363267</v>
      </c>
      <c r="G8" s="287">
        <f t="shared" si="2"/>
        <v>-115</v>
      </c>
      <c r="H8" s="288">
        <f t="shared" si="3"/>
        <v>-0.297811731192542</v>
      </c>
      <c r="I8" s="295"/>
    </row>
    <row r="9" ht="25.5" customHeight="1" spans="1:9">
      <c r="A9" s="145" t="s">
        <v>182</v>
      </c>
      <c r="B9" s="287">
        <f>VLOOKUP(A9,'2019全市基金收入 '!A:G,3,0)</f>
        <v>20183</v>
      </c>
      <c r="C9" s="287">
        <f>VLOOKUP(A9,'2019全市基金收入 '!A:G,4,0)</f>
        <v>9852</v>
      </c>
      <c r="D9" s="287">
        <v>9800</v>
      </c>
      <c r="E9" s="287">
        <f t="shared" si="0"/>
        <v>-10383</v>
      </c>
      <c r="F9" s="288">
        <f t="shared" si="1"/>
        <v>-51.4442847941337</v>
      </c>
      <c r="G9" s="287">
        <f t="shared" si="2"/>
        <v>-52</v>
      </c>
      <c r="H9" s="288">
        <f t="shared" si="3"/>
        <v>-0.527811611855461</v>
      </c>
      <c r="I9" s="294"/>
    </row>
    <row r="10" ht="35.25" customHeight="1" spans="1:9">
      <c r="A10" s="145" t="s">
        <v>183</v>
      </c>
      <c r="B10" s="287">
        <f>VLOOKUP(A10,'2019全市基金收入 '!A:G,3,0)</f>
        <v>5650256</v>
      </c>
      <c r="C10" s="287">
        <f>VLOOKUP(A10,'2019全市基金收入 '!A:G,4,0)</f>
        <v>6675432</v>
      </c>
      <c r="D10" s="287">
        <f>7146500+292815</f>
        <v>7439315</v>
      </c>
      <c r="E10" s="287">
        <f t="shared" si="0"/>
        <v>1789059</v>
      </c>
      <c r="F10" s="288">
        <f t="shared" si="1"/>
        <v>31.6633264050337</v>
      </c>
      <c r="G10" s="287">
        <f t="shared" si="2"/>
        <v>763883</v>
      </c>
      <c r="H10" s="288">
        <f t="shared" si="3"/>
        <v>11.443199481322</v>
      </c>
      <c r="I10" s="165" t="s">
        <v>313</v>
      </c>
    </row>
    <row r="11" ht="25.5" customHeight="1" spans="1:9">
      <c r="A11" s="145" t="s">
        <v>185</v>
      </c>
      <c r="B11" s="287">
        <f>VLOOKUP(A11,'2019全市基金收入 '!A:G,3,0)</f>
        <v>24776</v>
      </c>
      <c r="C11" s="287">
        <f>VLOOKUP(A11,'2019全市基金收入 '!A:G,4,0)</f>
        <v>31806</v>
      </c>
      <c r="D11" s="287">
        <v>29400</v>
      </c>
      <c r="E11" s="287">
        <f t="shared" si="0"/>
        <v>4624</v>
      </c>
      <c r="F11" s="288">
        <f t="shared" si="1"/>
        <v>18.6632224733613</v>
      </c>
      <c r="G11" s="287">
        <f t="shared" si="2"/>
        <v>-2406</v>
      </c>
      <c r="H11" s="288">
        <f t="shared" si="3"/>
        <v>-7.56461045085833</v>
      </c>
      <c r="I11" s="294"/>
    </row>
    <row r="12" ht="25.5" customHeight="1" spans="1:9">
      <c r="A12" s="145" t="s">
        <v>186</v>
      </c>
      <c r="B12" s="287">
        <f>VLOOKUP(A12,'2019全市基金收入 '!A:G,3,0)</f>
        <v>151280</v>
      </c>
      <c r="C12" s="287">
        <f>VLOOKUP(A12,'2019全市基金收入 '!A:G,4,0)</f>
        <v>179009</v>
      </c>
      <c r="D12" s="287">
        <v>178400</v>
      </c>
      <c r="E12" s="287">
        <f t="shared" si="0"/>
        <v>27120</v>
      </c>
      <c r="F12" s="288">
        <f t="shared" si="1"/>
        <v>17.9270227392914</v>
      </c>
      <c r="G12" s="287">
        <f t="shared" si="2"/>
        <v>-609</v>
      </c>
      <c r="H12" s="288">
        <f t="shared" si="3"/>
        <v>-0.340206358339525</v>
      </c>
      <c r="I12" s="294"/>
    </row>
    <row r="13" ht="25.5" customHeight="1" spans="1:9">
      <c r="A13" s="145" t="s">
        <v>187</v>
      </c>
      <c r="B13" s="287">
        <f>VLOOKUP(A13,'2019全市基金收入 '!A:G,3,0)</f>
        <v>0</v>
      </c>
      <c r="C13" s="287">
        <f>VLOOKUP(A13,'2019全市基金收入 '!A:G,4,0)</f>
        <v>2</v>
      </c>
      <c r="D13" s="287"/>
      <c r="E13" s="287">
        <f t="shared" si="0"/>
        <v>0</v>
      </c>
      <c r="F13" s="288">
        <f t="shared" si="1"/>
        <v>0</v>
      </c>
      <c r="G13" s="287">
        <f t="shared" si="2"/>
        <v>-2</v>
      </c>
      <c r="H13" s="288">
        <f t="shared" si="3"/>
        <v>-100</v>
      </c>
      <c r="I13" s="217"/>
    </row>
    <row r="14" ht="25.5" customHeight="1" spans="1:9">
      <c r="A14" s="145" t="s">
        <v>188</v>
      </c>
      <c r="B14" s="287">
        <f>VLOOKUP(A14,'2019全市基金收入 '!A:G,3,0)</f>
        <v>117499</v>
      </c>
      <c r="C14" s="287">
        <f>VLOOKUP(A14,'2019全市基金收入 '!A:G,4,0)</f>
        <v>134392</v>
      </c>
      <c r="D14" s="287">
        <v>126600</v>
      </c>
      <c r="E14" s="287">
        <f t="shared" si="0"/>
        <v>9101</v>
      </c>
      <c r="F14" s="288">
        <f t="shared" si="1"/>
        <v>7.74559783487519</v>
      </c>
      <c r="G14" s="287">
        <f t="shared" si="2"/>
        <v>-7792</v>
      </c>
      <c r="H14" s="288">
        <f t="shared" si="3"/>
        <v>-5.7979641645336</v>
      </c>
      <c r="I14" s="294"/>
    </row>
    <row r="15" ht="25.5" customHeight="1" spans="1:9">
      <c r="A15" s="163" t="s">
        <v>190</v>
      </c>
      <c r="B15" s="287">
        <f>VLOOKUP(A15,'2019全市基金收入 '!A:G,3,0)</f>
        <v>1000</v>
      </c>
      <c r="C15" s="287">
        <f>VLOOKUP(A15,'2019全市基金收入 '!A:G,4,0)</f>
        <v>1827</v>
      </c>
      <c r="D15" s="99">
        <v>1800</v>
      </c>
      <c r="E15" s="287">
        <f t="shared" si="0"/>
        <v>800</v>
      </c>
      <c r="F15" s="288">
        <f t="shared" si="1"/>
        <v>80</v>
      </c>
      <c r="G15" s="287">
        <f t="shared" si="2"/>
        <v>-27</v>
      </c>
      <c r="H15" s="288">
        <f t="shared" si="3"/>
        <v>-1.47783251231527</v>
      </c>
      <c r="I15" s="294"/>
    </row>
    <row r="16" ht="25.5" customHeight="1" spans="1:9">
      <c r="A16" s="289"/>
      <c r="B16" s="290"/>
      <c r="C16" s="290"/>
      <c r="D16" s="291"/>
      <c r="E16" s="290"/>
      <c r="F16" s="292"/>
      <c r="G16" s="290"/>
      <c r="H16" s="292"/>
      <c r="I16" s="296"/>
    </row>
  </sheetData>
  <mergeCells count="11">
    <mergeCell ref="A1:I1"/>
    <mergeCell ref="D3:H3"/>
    <mergeCell ref="A3:A5"/>
    <mergeCell ref="B3:B5"/>
    <mergeCell ref="C3:C5"/>
    <mergeCell ref="D4:D5"/>
    <mergeCell ref="E4:E5"/>
    <mergeCell ref="F4:F5"/>
    <mergeCell ref="G4:G5"/>
    <mergeCell ref="H4:H5"/>
    <mergeCell ref="I3:I5"/>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pageSetUpPr fitToPage="1"/>
  </sheetPr>
  <dimension ref="A1:I30"/>
  <sheetViews>
    <sheetView view="pageBreakPreview" zoomScaleNormal="100" zoomScaleSheetLayoutView="100" workbookViewId="0">
      <selection activeCell="I3" sqref="I3:I5"/>
    </sheetView>
  </sheetViews>
  <sheetFormatPr defaultColWidth="9" defaultRowHeight="12"/>
  <cols>
    <col min="1" max="1" width="56" style="279" customWidth="1"/>
    <col min="2" max="2" width="11.6296296296296" style="279" customWidth="1"/>
    <col min="3" max="3" width="12.5" style="191" customWidth="1"/>
    <col min="4" max="4" width="11.6296296296296" style="116" customWidth="1"/>
    <col min="5" max="5" width="11.25" style="116" customWidth="1"/>
    <col min="6" max="6" width="10.5" style="116" customWidth="1"/>
    <col min="7" max="7" width="12.75" style="116" customWidth="1"/>
    <col min="8" max="8" width="10.25" style="116" customWidth="1"/>
    <col min="9" max="9" width="16.25" style="116" customWidth="1"/>
    <col min="10" max="10" width="3.62962962962963" style="116" customWidth="1"/>
    <col min="11" max="16384" width="9" style="116"/>
  </cols>
  <sheetData>
    <row r="1" s="129" customFormat="1" ht="25.8" spans="1:9">
      <c r="A1" s="130" t="s">
        <v>37</v>
      </c>
      <c r="B1" s="130"/>
      <c r="C1" s="130"/>
      <c r="D1" s="130"/>
      <c r="E1" s="130"/>
      <c r="F1" s="130"/>
      <c r="G1" s="130"/>
      <c r="H1" s="130"/>
      <c r="I1" s="130"/>
    </row>
    <row r="2" s="129" customFormat="1" ht="16.5" customHeight="1" spans="1:9">
      <c r="A2" s="131" t="str">
        <f>目录!A20</f>
        <v>表17</v>
      </c>
      <c r="B2" s="132"/>
      <c r="C2" s="133"/>
      <c r="D2" s="133"/>
      <c r="E2" s="132"/>
      <c r="I2" s="148" t="s">
        <v>88</v>
      </c>
    </row>
    <row r="3" s="129" customFormat="1" ht="21.95" customHeight="1" spans="1:9">
      <c r="A3" s="134" t="s">
        <v>137</v>
      </c>
      <c r="B3" s="135" t="s">
        <v>91</v>
      </c>
      <c r="C3" s="136" t="s">
        <v>294</v>
      </c>
      <c r="D3" s="137" t="s">
        <v>306</v>
      </c>
      <c r="E3" s="137"/>
      <c r="F3" s="137"/>
      <c r="G3" s="137"/>
      <c r="H3" s="137"/>
      <c r="I3" s="149" t="s">
        <v>93</v>
      </c>
    </row>
    <row r="4" s="129" customFormat="1" ht="21.95" customHeight="1" spans="1:9">
      <c r="A4" s="134"/>
      <c r="B4" s="138"/>
      <c r="C4" s="139"/>
      <c r="D4" s="137" t="s">
        <v>296</v>
      </c>
      <c r="E4" s="140" t="s">
        <v>297</v>
      </c>
      <c r="F4" s="140" t="s">
        <v>298</v>
      </c>
      <c r="G4" s="140" t="s">
        <v>299</v>
      </c>
      <c r="H4" s="137" t="s">
        <v>300</v>
      </c>
      <c r="I4" s="150"/>
    </row>
    <row r="5" s="129" customFormat="1" ht="21.95" customHeight="1" spans="1:9">
      <c r="A5" s="134"/>
      <c r="B5" s="141"/>
      <c r="C5" s="142"/>
      <c r="D5" s="137"/>
      <c r="E5" s="140"/>
      <c r="F5" s="140"/>
      <c r="G5" s="140"/>
      <c r="H5" s="137"/>
      <c r="I5" s="151"/>
    </row>
    <row r="6" ht="21.95" customHeight="1" spans="1:9">
      <c r="A6" s="143" t="s">
        <v>97</v>
      </c>
      <c r="B6" s="280">
        <f>SUM(B7:B25)</f>
        <v>6174468.81</v>
      </c>
      <c r="C6" s="280">
        <f>SUM(C7:C25)</f>
        <v>7801923</v>
      </c>
      <c r="D6" s="280">
        <f>SUM(D7:D25)</f>
        <v>6848000</v>
      </c>
      <c r="E6" s="162">
        <f>D6-B6</f>
        <v>673531.190000001</v>
      </c>
      <c r="F6" s="144">
        <f>IF(ISERROR(E6/B6*100),,E6/B6*100)</f>
        <v>10.9083260556628</v>
      </c>
      <c r="G6" s="162">
        <f>D6-C6</f>
        <v>-953923</v>
      </c>
      <c r="H6" s="144">
        <f>IF(ISERROR(G6/C6*100),,G6/C6*100)</f>
        <v>-12.2267676827879</v>
      </c>
      <c r="I6" s="152"/>
    </row>
    <row r="7" ht="21.95" customHeight="1" spans="1:9">
      <c r="A7" s="145" t="s">
        <v>193</v>
      </c>
      <c r="B7" s="280">
        <v>159</v>
      </c>
      <c r="C7" s="280">
        <v>1325</v>
      </c>
      <c r="D7" s="280">
        <v>200</v>
      </c>
      <c r="E7" s="162">
        <f t="shared" ref="E7:E22" si="0">D7-B7</f>
        <v>41</v>
      </c>
      <c r="F7" s="144">
        <f t="shared" ref="F7:F22" si="1">IF(ISERROR(E7/B7*100),,E7/B7*100)</f>
        <v>25.7861635220126</v>
      </c>
      <c r="G7" s="162">
        <f t="shared" ref="G7:G22" si="2">D7-C7</f>
        <v>-1125</v>
      </c>
      <c r="H7" s="144">
        <f t="shared" ref="H7:H22" si="3">IF(ISERROR(G7/C7*100),,G7/C7*100)</f>
        <v>-84.9056603773585</v>
      </c>
      <c r="I7" s="152"/>
    </row>
    <row r="8" ht="21.95" customHeight="1" spans="1:9">
      <c r="A8" s="147" t="s">
        <v>194</v>
      </c>
      <c r="B8" s="280">
        <v>0</v>
      </c>
      <c r="C8" s="280">
        <v>0</v>
      </c>
      <c r="D8" s="280"/>
      <c r="E8" s="162">
        <f t="shared" si="0"/>
        <v>0</v>
      </c>
      <c r="F8" s="144">
        <f t="shared" si="1"/>
        <v>0</v>
      </c>
      <c r="G8" s="162">
        <f t="shared" si="2"/>
        <v>0</v>
      </c>
      <c r="H8" s="144">
        <f t="shared" si="3"/>
        <v>0</v>
      </c>
      <c r="I8" s="152"/>
    </row>
    <row r="9" ht="21.75" customHeight="1" spans="1:9">
      <c r="A9" s="145" t="s">
        <v>195</v>
      </c>
      <c r="B9" s="280">
        <v>212</v>
      </c>
      <c r="C9" s="280">
        <v>337</v>
      </c>
      <c r="D9" s="100">
        <v>300</v>
      </c>
      <c r="E9" s="162">
        <f t="shared" si="0"/>
        <v>88</v>
      </c>
      <c r="F9" s="144">
        <f t="shared" si="1"/>
        <v>41.5094339622642</v>
      </c>
      <c r="G9" s="162">
        <f t="shared" si="2"/>
        <v>-37</v>
      </c>
      <c r="H9" s="144">
        <f t="shared" si="3"/>
        <v>-10.9792284866469</v>
      </c>
      <c r="I9" s="152"/>
    </row>
    <row r="10" ht="54.95" customHeight="1" spans="1:9">
      <c r="A10" s="145" t="s">
        <v>314</v>
      </c>
      <c r="B10" s="280">
        <v>5513068.6</v>
      </c>
      <c r="C10" s="280">
        <v>6698178</v>
      </c>
      <c r="D10" s="100">
        <f>7524300-1370000</f>
        <v>6154300</v>
      </c>
      <c r="E10" s="162">
        <f t="shared" si="0"/>
        <v>641231.4</v>
      </c>
      <c r="F10" s="144">
        <f t="shared" si="1"/>
        <v>11.6311159269812</v>
      </c>
      <c r="G10" s="162">
        <f t="shared" si="2"/>
        <v>-543878</v>
      </c>
      <c r="H10" s="144">
        <f t="shared" si="3"/>
        <v>-8.1197901877197</v>
      </c>
      <c r="I10" s="153" t="s">
        <v>315</v>
      </c>
    </row>
    <row r="11" ht="21.95" customHeight="1" spans="1:9">
      <c r="A11" s="147" t="s">
        <v>316</v>
      </c>
      <c r="B11" s="280">
        <v>37455.2</v>
      </c>
      <c r="C11" s="280">
        <v>36044</v>
      </c>
      <c r="D11" s="100">
        <v>38000</v>
      </c>
      <c r="E11" s="162">
        <f t="shared" si="0"/>
        <v>544.800000000003</v>
      </c>
      <c r="F11" s="144">
        <f t="shared" si="1"/>
        <v>1.4545376876909</v>
      </c>
      <c r="G11" s="162">
        <f t="shared" si="2"/>
        <v>1956</v>
      </c>
      <c r="H11" s="144">
        <f t="shared" si="3"/>
        <v>5.42670069914549</v>
      </c>
      <c r="I11" s="152"/>
    </row>
    <row r="12" ht="21.95" customHeight="1" spans="1:9">
      <c r="A12" s="145" t="s">
        <v>200</v>
      </c>
      <c r="B12" s="280">
        <v>17030</v>
      </c>
      <c r="C12" s="280">
        <v>5754</v>
      </c>
      <c r="D12" s="100">
        <v>5800</v>
      </c>
      <c r="E12" s="162">
        <f t="shared" si="0"/>
        <v>-11230</v>
      </c>
      <c r="F12" s="144">
        <f t="shared" si="1"/>
        <v>-65.9424544920728</v>
      </c>
      <c r="G12" s="162">
        <f t="shared" si="2"/>
        <v>46</v>
      </c>
      <c r="H12" s="144">
        <f t="shared" si="3"/>
        <v>0.799443865137296</v>
      </c>
      <c r="I12" s="152"/>
    </row>
    <row r="13" ht="21.95" customHeight="1" spans="1:9">
      <c r="A13" s="145" t="s">
        <v>202</v>
      </c>
      <c r="B13" s="280">
        <v>156900.84</v>
      </c>
      <c r="C13" s="280">
        <v>146762</v>
      </c>
      <c r="D13" s="100">
        <v>152300</v>
      </c>
      <c r="E13" s="162">
        <f t="shared" si="0"/>
        <v>-4600.84</v>
      </c>
      <c r="F13" s="144">
        <f t="shared" si="1"/>
        <v>-2.93232337060783</v>
      </c>
      <c r="G13" s="162">
        <f t="shared" si="2"/>
        <v>5538</v>
      </c>
      <c r="H13" s="144">
        <f t="shared" si="3"/>
        <v>3.7734563442853</v>
      </c>
      <c r="I13" s="152"/>
    </row>
    <row r="14" ht="21.95" customHeight="1" spans="1:9">
      <c r="A14" s="145" t="s">
        <v>203</v>
      </c>
      <c r="B14" s="280">
        <v>125466</v>
      </c>
      <c r="C14" s="280">
        <v>144878</v>
      </c>
      <c r="D14" s="100">
        <v>151500</v>
      </c>
      <c r="E14" s="162">
        <f t="shared" si="0"/>
        <v>26034</v>
      </c>
      <c r="F14" s="144">
        <f t="shared" si="1"/>
        <v>20.749844579408</v>
      </c>
      <c r="G14" s="162">
        <f t="shared" si="2"/>
        <v>6622</v>
      </c>
      <c r="H14" s="144">
        <f t="shared" si="3"/>
        <v>4.57074227971121</v>
      </c>
      <c r="I14" s="152"/>
    </row>
    <row r="15" ht="21.95" customHeight="1" spans="1:9">
      <c r="A15" s="145" t="s">
        <v>205</v>
      </c>
      <c r="B15" s="280">
        <v>4700</v>
      </c>
      <c r="C15" s="280">
        <v>400000</v>
      </c>
      <c r="D15" s="100">
        <v>0</v>
      </c>
      <c r="E15" s="162">
        <f t="shared" si="0"/>
        <v>-4700</v>
      </c>
      <c r="F15" s="144">
        <f t="shared" si="1"/>
        <v>-100</v>
      </c>
      <c r="G15" s="162">
        <f t="shared" si="2"/>
        <v>-400000</v>
      </c>
      <c r="H15" s="144">
        <f t="shared" si="3"/>
        <v>-100</v>
      </c>
      <c r="I15" s="152"/>
    </row>
    <row r="16" ht="21.95" customHeight="1" spans="1:9">
      <c r="A16" s="145" t="s">
        <v>207</v>
      </c>
      <c r="B16" s="280">
        <v>0</v>
      </c>
      <c r="C16" s="280">
        <v>1600</v>
      </c>
      <c r="D16" s="100">
        <v>0</v>
      </c>
      <c r="E16" s="162">
        <f t="shared" si="0"/>
        <v>0</v>
      </c>
      <c r="F16" s="144">
        <f t="shared" si="1"/>
        <v>0</v>
      </c>
      <c r="G16" s="162">
        <f t="shared" si="2"/>
        <v>-1600</v>
      </c>
      <c r="H16" s="144">
        <f t="shared" si="3"/>
        <v>-100</v>
      </c>
      <c r="I16" s="152"/>
    </row>
    <row r="17" ht="21.95" customHeight="1" spans="1:9">
      <c r="A17" s="145" t="s">
        <v>208</v>
      </c>
      <c r="B17" s="280">
        <v>11</v>
      </c>
      <c r="C17" s="280">
        <v>2</v>
      </c>
      <c r="D17" s="100">
        <v>0</v>
      </c>
      <c r="E17" s="162">
        <f t="shared" si="0"/>
        <v>-11</v>
      </c>
      <c r="F17" s="144">
        <f t="shared" si="1"/>
        <v>-100</v>
      </c>
      <c r="G17" s="162">
        <f t="shared" si="2"/>
        <v>-2</v>
      </c>
      <c r="H17" s="144">
        <f t="shared" si="3"/>
        <v>-100</v>
      </c>
      <c r="I17" s="152"/>
    </row>
    <row r="18" ht="21.95" customHeight="1" spans="1:9">
      <c r="A18" s="145" t="s">
        <v>209</v>
      </c>
      <c r="B18" s="280">
        <v>0</v>
      </c>
      <c r="C18" s="280">
        <v>419</v>
      </c>
      <c r="D18" s="100">
        <v>0</v>
      </c>
      <c r="E18" s="162">
        <f t="shared" si="0"/>
        <v>0</v>
      </c>
      <c r="F18" s="144">
        <f t="shared" si="1"/>
        <v>0</v>
      </c>
      <c r="G18" s="162">
        <f t="shared" si="2"/>
        <v>-419</v>
      </c>
      <c r="H18" s="144">
        <f t="shared" si="3"/>
        <v>-100</v>
      </c>
      <c r="I18" s="152"/>
    </row>
    <row r="19" ht="21.95" customHeight="1" spans="1:9">
      <c r="A19" s="145" t="s">
        <v>210</v>
      </c>
      <c r="B19" s="280">
        <v>0</v>
      </c>
      <c r="C19" s="280">
        <v>0</v>
      </c>
      <c r="D19" s="100">
        <v>0</v>
      </c>
      <c r="E19" s="162">
        <f t="shared" si="0"/>
        <v>0</v>
      </c>
      <c r="F19" s="144">
        <f t="shared" si="1"/>
        <v>0</v>
      </c>
      <c r="G19" s="162">
        <f t="shared" si="2"/>
        <v>0</v>
      </c>
      <c r="H19" s="144">
        <f t="shared" si="3"/>
        <v>0</v>
      </c>
      <c r="I19" s="152"/>
    </row>
    <row r="20" ht="21.95" customHeight="1" spans="1:9">
      <c r="A20" s="145" t="s">
        <v>211</v>
      </c>
      <c r="B20" s="280">
        <v>90</v>
      </c>
      <c r="C20" s="280">
        <v>990</v>
      </c>
      <c r="D20" s="100">
        <v>200</v>
      </c>
      <c r="E20" s="162">
        <f t="shared" si="0"/>
        <v>110</v>
      </c>
      <c r="F20" s="144">
        <f t="shared" si="1"/>
        <v>122.222222222222</v>
      </c>
      <c r="G20" s="162">
        <f t="shared" si="2"/>
        <v>-790</v>
      </c>
      <c r="H20" s="144">
        <f t="shared" si="3"/>
        <v>-79.7979797979798</v>
      </c>
      <c r="I20" s="152"/>
    </row>
    <row r="21" ht="45.75" customHeight="1" spans="1:9">
      <c r="A21" s="145" t="s">
        <v>212</v>
      </c>
      <c r="B21" s="280">
        <v>0</v>
      </c>
      <c r="C21" s="280">
        <v>34200</v>
      </c>
      <c r="D21" s="100">
        <v>0</v>
      </c>
      <c r="E21" s="162">
        <f t="shared" si="0"/>
        <v>0</v>
      </c>
      <c r="F21" s="144">
        <f t="shared" si="1"/>
        <v>0</v>
      </c>
      <c r="G21" s="162">
        <f t="shared" si="2"/>
        <v>-34200</v>
      </c>
      <c r="H21" s="144">
        <f t="shared" si="3"/>
        <v>-100</v>
      </c>
      <c r="I21" s="152" t="s">
        <v>317</v>
      </c>
    </row>
    <row r="22" ht="22.5" customHeight="1" spans="1:9">
      <c r="A22" s="145" t="s">
        <v>214</v>
      </c>
      <c r="B22" s="280">
        <v>785</v>
      </c>
      <c r="C22" s="280">
        <v>6599</v>
      </c>
      <c r="D22" s="100">
        <v>700</v>
      </c>
      <c r="E22" s="162">
        <f t="shared" si="0"/>
        <v>-85</v>
      </c>
      <c r="F22" s="144">
        <f t="shared" si="1"/>
        <v>-10.828025477707</v>
      </c>
      <c r="G22" s="162">
        <f t="shared" si="2"/>
        <v>-5899</v>
      </c>
      <c r="H22" s="144">
        <f t="shared" si="3"/>
        <v>-89.3923321715411</v>
      </c>
      <c r="I22" s="99"/>
    </row>
    <row r="23" ht="22.5" customHeight="1" spans="1:9">
      <c r="A23" s="145" t="s">
        <v>215</v>
      </c>
      <c r="B23" s="280">
        <v>22841.56</v>
      </c>
      <c r="C23" s="280">
        <v>27045</v>
      </c>
      <c r="D23" s="100">
        <v>26400</v>
      </c>
      <c r="E23" s="162">
        <f t="shared" ref="E23:E25" si="4">D23-B23</f>
        <v>3558.44</v>
      </c>
      <c r="F23" s="144">
        <f t="shared" ref="F23:F25" si="5">IF(ISERROR(E23/B23*100),,E23/B23*100)</f>
        <v>15.5787958440667</v>
      </c>
      <c r="G23" s="162">
        <f t="shared" ref="G23:G25" si="6">D23-C23</f>
        <v>-645</v>
      </c>
      <c r="H23" s="144">
        <f t="shared" ref="H23:H25" si="7">IF(ISERROR(G23/C23*100),,G23/C23*100)</f>
        <v>-2.38491403216861</v>
      </c>
      <c r="I23" s="99"/>
    </row>
    <row r="24" ht="22.5" customHeight="1" spans="1:9">
      <c r="A24" s="145" t="s">
        <v>216</v>
      </c>
      <c r="B24" s="280">
        <v>294458.01</v>
      </c>
      <c r="C24" s="280">
        <v>296470</v>
      </c>
      <c r="D24" s="100">
        <v>316900</v>
      </c>
      <c r="E24" s="162">
        <f t="shared" si="4"/>
        <v>22441.99</v>
      </c>
      <c r="F24" s="144">
        <f t="shared" si="5"/>
        <v>7.62145679107184</v>
      </c>
      <c r="G24" s="162">
        <f t="shared" si="6"/>
        <v>20430</v>
      </c>
      <c r="H24" s="144">
        <f t="shared" si="7"/>
        <v>6.89108510135933</v>
      </c>
      <c r="I24" s="99"/>
    </row>
    <row r="25" ht="22.5" customHeight="1" spans="1:9">
      <c r="A25" s="145" t="s">
        <v>217</v>
      </c>
      <c r="B25" s="280">
        <v>1291.6</v>
      </c>
      <c r="C25" s="280">
        <v>1320</v>
      </c>
      <c r="D25" s="100">
        <v>1400</v>
      </c>
      <c r="E25" s="162">
        <f t="shared" si="4"/>
        <v>108.4</v>
      </c>
      <c r="F25" s="144">
        <f t="shared" si="5"/>
        <v>8.39269123567669</v>
      </c>
      <c r="G25" s="162">
        <f t="shared" si="6"/>
        <v>80</v>
      </c>
      <c r="H25" s="144">
        <f t="shared" si="7"/>
        <v>6.06060606060606</v>
      </c>
      <c r="I25" s="99"/>
    </row>
    <row r="26" spans="4:4">
      <c r="D26" s="176"/>
    </row>
    <row r="27" spans="1:2">
      <c r="A27" s="116"/>
      <c r="B27" s="116"/>
    </row>
    <row r="28" spans="1:2">
      <c r="A28" s="116"/>
      <c r="B28" s="116"/>
    </row>
    <row r="29" spans="1:2">
      <c r="A29" s="116"/>
      <c r="B29" s="116"/>
    </row>
    <row r="30" spans="1:2">
      <c r="A30" s="116"/>
      <c r="B30" s="116"/>
    </row>
  </sheetData>
  <sheetProtection formatCells="0" formatColumns="0" formatRows="0"/>
  <mergeCells count="11">
    <mergeCell ref="A1:I1"/>
    <mergeCell ref="D3:H3"/>
    <mergeCell ref="A3:A5"/>
    <mergeCell ref="B3:B5"/>
    <mergeCell ref="C3:C5"/>
    <mergeCell ref="D4:D5"/>
    <mergeCell ref="E4:E5"/>
    <mergeCell ref="F4:F5"/>
    <mergeCell ref="G4:G5"/>
    <mergeCell ref="H4:H5"/>
    <mergeCell ref="I3:I5"/>
  </mergeCells>
  <printOptions horizontalCentered="1"/>
  <pageMargins left="0.708333333333333" right="0.708333333333333" top="0.984027777777778" bottom="0.786805555555556" header="0.511805555555556" footer="0.511805555555556"/>
  <pageSetup paperSize="9" scale="76" orientation="landscape"/>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46"/>
  <sheetViews>
    <sheetView showGridLines="0" view="pageBreakPreview" zoomScale="95" zoomScaleNormal="100" zoomScaleSheetLayoutView="95" workbookViewId="0">
      <selection activeCell="J31" sqref="J31"/>
    </sheetView>
  </sheetViews>
  <sheetFormatPr defaultColWidth="9" defaultRowHeight="15.6" outlineLevelCol="3"/>
  <cols>
    <col min="1" max="1" width="16.6296296296296" style="484" customWidth="1"/>
    <col min="2" max="2" width="78.75" style="484" customWidth="1"/>
    <col min="3" max="3" width="16.6296296296296" style="484" customWidth="1"/>
    <col min="4" max="16384" width="9" style="484"/>
  </cols>
  <sheetData>
    <row r="1" ht="25.8" spans="1:3">
      <c r="A1" s="485" t="str">
        <f>封面!A4</f>
        <v>佛山市2019年预算执行情况和2020年预算草案</v>
      </c>
      <c r="B1" s="485"/>
      <c r="C1" s="485"/>
    </row>
    <row r="2" ht="21" customHeight="1"/>
    <row r="3" s="483" customFormat="1" ht="21" customHeight="1" spans="1:3">
      <c r="A3" s="486" t="s">
        <v>1</v>
      </c>
      <c r="B3" s="486" t="s">
        <v>2</v>
      </c>
      <c r="C3" s="487" t="s">
        <v>3</v>
      </c>
    </row>
    <row r="4" s="483" customFormat="1" ht="21" customHeight="1" spans="1:3">
      <c r="A4" s="486" t="s">
        <v>4</v>
      </c>
      <c r="B4" s="488" t="s">
        <v>5</v>
      </c>
      <c r="C4" s="486">
        <v>1</v>
      </c>
    </row>
    <row r="5" s="483" customFormat="1" ht="21" customHeight="1" spans="1:3">
      <c r="A5" s="486" t="s">
        <v>6</v>
      </c>
      <c r="B5" s="488" t="s">
        <v>7</v>
      </c>
      <c r="C5" s="486">
        <v>2</v>
      </c>
    </row>
    <row r="6" s="483" customFormat="1" ht="21" customHeight="1" spans="1:3">
      <c r="A6" s="486" t="s">
        <v>8</v>
      </c>
      <c r="B6" s="488" t="s">
        <v>9</v>
      </c>
      <c r="C6" s="486">
        <v>3</v>
      </c>
    </row>
    <row r="7" s="483" customFormat="1" ht="21" customHeight="1" spans="1:3">
      <c r="A7" s="486" t="s">
        <v>10</v>
      </c>
      <c r="B7" s="488" t="s">
        <v>11</v>
      </c>
      <c r="C7" s="486">
        <v>4</v>
      </c>
    </row>
    <row r="8" s="483" customFormat="1" ht="21" customHeight="1" spans="1:3">
      <c r="A8" s="486" t="s">
        <v>12</v>
      </c>
      <c r="B8" s="488" t="s">
        <v>13</v>
      </c>
      <c r="C8" s="486">
        <v>6</v>
      </c>
    </row>
    <row r="9" s="483" customFormat="1" ht="21" customHeight="1" spans="1:3">
      <c r="A9" s="486" t="s">
        <v>14</v>
      </c>
      <c r="B9" s="488" t="s">
        <v>15</v>
      </c>
      <c r="C9" s="486">
        <v>7</v>
      </c>
    </row>
    <row r="10" s="483" customFormat="1" ht="21" customHeight="1" spans="1:3">
      <c r="A10" s="486" t="s">
        <v>16</v>
      </c>
      <c r="B10" s="488" t="s">
        <v>17</v>
      </c>
      <c r="C10" s="486">
        <v>8</v>
      </c>
    </row>
    <row r="11" s="483" customFormat="1" ht="21" customHeight="1" spans="1:3">
      <c r="A11" s="486" t="s">
        <v>18</v>
      </c>
      <c r="B11" s="488" t="s">
        <v>19</v>
      </c>
      <c r="C11" s="486">
        <v>9</v>
      </c>
    </row>
    <row r="12" s="483" customFormat="1" ht="21" customHeight="1" spans="1:3">
      <c r="A12" s="486" t="s">
        <v>20</v>
      </c>
      <c r="B12" s="488" t="s">
        <v>21</v>
      </c>
      <c r="C12" s="486">
        <v>10</v>
      </c>
    </row>
    <row r="13" s="483" customFormat="1" ht="21" customHeight="1" spans="1:3">
      <c r="A13" s="486" t="s">
        <v>22</v>
      </c>
      <c r="B13" s="488" t="s">
        <v>23</v>
      </c>
      <c r="C13" s="486">
        <v>11</v>
      </c>
    </row>
    <row r="14" s="483" customFormat="1" ht="21" customHeight="1" spans="1:3">
      <c r="A14" s="486" t="s">
        <v>24</v>
      </c>
      <c r="B14" s="488" t="s">
        <v>25</v>
      </c>
      <c r="C14" s="486">
        <v>12</v>
      </c>
    </row>
    <row r="15" s="483" customFormat="1" ht="21" customHeight="1" spans="1:3">
      <c r="A15" s="486" t="s">
        <v>26</v>
      </c>
      <c r="B15" s="488" t="s">
        <v>27</v>
      </c>
      <c r="C15" s="486">
        <v>13</v>
      </c>
    </row>
    <row r="16" s="483" customFormat="1" ht="21" customHeight="1" spans="1:3">
      <c r="A16" s="486" t="s">
        <v>28</v>
      </c>
      <c r="B16" s="488" t="s">
        <v>29</v>
      </c>
      <c r="C16" s="486">
        <v>14</v>
      </c>
    </row>
    <row r="17" s="483" customFormat="1" ht="21" customHeight="1" spans="1:3">
      <c r="A17" s="486" t="s">
        <v>30</v>
      </c>
      <c r="B17" s="488" t="s">
        <v>31</v>
      </c>
      <c r="C17" s="486">
        <v>15</v>
      </c>
    </row>
    <row r="18" s="483" customFormat="1" ht="21" customHeight="1" spans="1:3">
      <c r="A18" s="486" t="s">
        <v>32</v>
      </c>
      <c r="B18" s="488" t="s">
        <v>33</v>
      </c>
      <c r="C18" s="486">
        <v>16</v>
      </c>
    </row>
    <row r="19" s="483" customFormat="1" ht="21" customHeight="1" spans="1:3">
      <c r="A19" s="486" t="s">
        <v>34</v>
      </c>
      <c r="B19" s="488" t="s">
        <v>35</v>
      </c>
      <c r="C19" s="486">
        <v>17</v>
      </c>
    </row>
    <row r="20" s="483" customFormat="1" ht="21" customHeight="1" spans="1:3">
      <c r="A20" s="486" t="s">
        <v>36</v>
      </c>
      <c r="B20" s="488" t="s">
        <v>37</v>
      </c>
      <c r="C20" s="486">
        <v>18</v>
      </c>
    </row>
    <row r="21" s="483" customFormat="1" ht="21" customHeight="1" spans="1:3">
      <c r="A21" s="486" t="s">
        <v>38</v>
      </c>
      <c r="B21" s="488" t="s">
        <v>39</v>
      </c>
      <c r="C21" s="486">
        <v>19</v>
      </c>
    </row>
    <row r="22" s="483" customFormat="1" ht="21" customHeight="1" spans="1:3">
      <c r="A22" s="486" t="s">
        <v>40</v>
      </c>
      <c r="B22" s="488" t="s">
        <v>41</v>
      </c>
      <c r="C22" s="486">
        <v>20</v>
      </c>
    </row>
    <row r="23" s="483" customFormat="1" ht="21" customHeight="1" spans="1:3">
      <c r="A23" s="486" t="s">
        <v>42</v>
      </c>
      <c r="B23" s="488" t="s">
        <v>43</v>
      </c>
      <c r="C23" s="486">
        <v>21</v>
      </c>
    </row>
    <row r="24" s="483" customFormat="1" ht="21" customHeight="1" spans="1:3">
      <c r="A24" s="486" t="s">
        <v>44</v>
      </c>
      <c r="B24" s="488" t="s">
        <v>45</v>
      </c>
      <c r="C24" s="486">
        <v>22</v>
      </c>
    </row>
    <row r="25" s="483" customFormat="1" ht="21" customHeight="1" spans="1:3">
      <c r="A25" s="486" t="s">
        <v>46</v>
      </c>
      <c r="B25" s="488" t="s">
        <v>47</v>
      </c>
      <c r="C25" s="486">
        <v>23</v>
      </c>
    </row>
    <row r="26" s="483" customFormat="1" ht="21" customHeight="1" spans="1:3">
      <c r="A26" s="486" t="s">
        <v>48</v>
      </c>
      <c r="B26" s="488" t="s">
        <v>49</v>
      </c>
      <c r="C26" s="486">
        <v>24</v>
      </c>
    </row>
    <row r="27" s="483" customFormat="1" ht="21" customHeight="1" spans="1:3">
      <c r="A27" s="486" t="s">
        <v>50</v>
      </c>
      <c r="B27" s="488" t="s">
        <v>51</v>
      </c>
      <c r="C27" s="486">
        <v>25</v>
      </c>
    </row>
    <row r="28" s="483" customFormat="1" ht="21" customHeight="1" spans="1:3">
      <c r="A28" s="486" t="s">
        <v>52</v>
      </c>
      <c r="B28" s="488" t="s">
        <v>53</v>
      </c>
      <c r="C28" s="486">
        <v>45</v>
      </c>
    </row>
    <row r="29" s="483" customFormat="1" ht="21" customHeight="1" spans="1:3">
      <c r="A29" s="486" t="s">
        <v>54</v>
      </c>
      <c r="B29" s="488" t="s">
        <v>55</v>
      </c>
      <c r="C29" s="486">
        <v>47</v>
      </c>
    </row>
    <row r="30" s="483" customFormat="1" ht="21" customHeight="1" spans="1:3">
      <c r="A30" s="486" t="s">
        <v>56</v>
      </c>
      <c r="B30" s="488" t="s">
        <v>57</v>
      </c>
      <c r="C30" s="486">
        <v>53</v>
      </c>
    </row>
    <row r="31" s="483" customFormat="1" ht="21" customHeight="1" spans="1:3">
      <c r="A31" s="486" t="s">
        <v>58</v>
      </c>
      <c r="B31" s="488" t="s">
        <v>59</v>
      </c>
      <c r="C31" s="486">
        <v>54</v>
      </c>
    </row>
    <row r="32" ht="21" customHeight="1" spans="1:4">
      <c r="A32" s="486" t="s">
        <v>60</v>
      </c>
      <c r="B32" s="489" t="s">
        <v>61</v>
      </c>
      <c r="C32" s="486">
        <v>55</v>
      </c>
      <c r="D32" s="483"/>
    </row>
    <row r="33" ht="21" customHeight="1" spans="1:4">
      <c r="A33" s="486" t="s">
        <v>62</v>
      </c>
      <c r="B33" s="489" t="s">
        <v>63</v>
      </c>
      <c r="C33" s="486">
        <v>56</v>
      </c>
      <c r="D33" s="483"/>
    </row>
    <row r="34" ht="21" customHeight="1" spans="1:4">
      <c r="A34" s="486" t="s">
        <v>64</v>
      </c>
      <c r="B34" s="489" t="s">
        <v>65</v>
      </c>
      <c r="C34" s="486">
        <v>57</v>
      </c>
      <c r="D34" s="483"/>
    </row>
    <row r="35" ht="21" customHeight="1" spans="1:4">
      <c r="A35" s="486" t="s">
        <v>66</v>
      </c>
      <c r="B35" s="489" t="s">
        <v>67</v>
      </c>
      <c r="C35" s="486">
        <v>58</v>
      </c>
      <c r="D35" s="483"/>
    </row>
    <row r="36" ht="21" customHeight="1" spans="1:4">
      <c r="A36" s="486" t="s">
        <v>68</v>
      </c>
      <c r="B36" s="489" t="s">
        <v>69</v>
      </c>
      <c r="C36" s="486">
        <v>59</v>
      </c>
      <c r="D36" s="483"/>
    </row>
    <row r="37" ht="21" customHeight="1" spans="1:4">
      <c r="A37" s="486" t="s">
        <v>70</v>
      </c>
      <c r="B37" s="489" t="s">
        <v>71</v>
      </c>
      <c r="C37" s="486">
        <v>60</v>
      </c>
      <c r="D37" s="483"/>
    </row>
    <row r="38" ht="21" customHeight="1" spans="1:4">
      <c r="A38" s="486" t="s">
        <v>72</v>
      </c>
      <c r="B38" s="489" t="s">
        <v>73</v>
      </c>
      <c r="C38" s="486">
        <v>61</v>
      </c>
      <c r="D38" s="483"/>
    </row>
    <row r="39" ht="21" customHeight="1" spans="1:4">
      <c r="A39" s="486" t="s">
        <v>74</v>
      </c>
      <c r="B39" s="489" t="s">
        <v>75</v>
      </c>
      <c r="C39" s="486">
        <v>79</v>
      </c>
      <c r="D39" s="483"/>
    </row>
    <row r="40" ht="21" customHeight="1" spans="1:4">
      <c r="A40" s="486" t="s">
        <v>76</v>
      </c>
      <c r="B40" s="489" t="s">
        <v>77</v>
      </c>
      <c r="C40" s="486">
        <v>80</v>
      </c>
      <c r="D40" s="483"/>
    </row>
    <row r="41" ht="21" customHeight="1" spans="1:4">
      <c r="A41" s="486" t="s">
        <v>78</v>
      </c>
      <c r="B41" s="489" t="s">
        <v>79</v>
      </c>
      <c r="C41" s="486">
        <v>81</v>
      </c>
      <c r="D41" s="483"/>
    </row>
    <row r="42" ht="21" customHeight="1" spans="1:4">
      <c r="A42" s="486" t="s">
        <v>80</v>
      </c>
      <c r="B42" s="489" t="s">
        <v>81</v>
      </c>
      <c r="C42" s="486">
        <v>82</v>
      </c>
      <c r="D42" s="483"/>
    </row>
    <row r="43" ht="21" customHeight="1" spans="1:4">
      <c r="A43" s="486" t="s">
        <v>82</v>
      </c>
      <c r="B43" s="489" t="s">
        <v>83</v>
      </c>
      <c r="C43" s="486">
        <v>83</v>
      </c>
      <c r="D43" s="483"/>
    </row>
    <row r="44" ht="21" customHeight="1" spans="1:4">
      <c r="A44" s="486" t="s">
        <v>84</v>
      </c>
      <c r="B44" s="489" t="s">
        <v>85</v>
      </c>
      <c r="C44" s="486">
        <v>84</v>
      </c>
      <c r="D44" s="483"/>
    </row>
    <row r="45" ht="21" customHeight="1" spans="1:4">
      <c r="A45" s="486" t="s">
        <v>86</v>
      </c>
      <c r="B45" s="489" t="s">
        <v>87</v>
      </c>
      <c r="C45" s="486">
        <v>85</v>
      </c>
      <c r="D45" s="483"/>
    </row>
    <row r="46" ht="21" customHeight="1"/>
  </sheetData>
  <sheetProtection formatCells="0" formatColumns="0" formatRows="0"/>
  <autoFilter ref="A3:C45"/>
  <mergeCells count="1">
    <mergeCell ref="A1:C1"/>
  </mergeCells>
  <printOptions horizontalCentered="1"/>
  <pageMargins left="0.786805555555556" right="0.786805555555556" top="0.984027777777778" bottom="0.786805555555556" header="0.511805555555556" footer="0.5118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pageSetUpPr fitToPage="1"/>
  </sheetPr>
  <dimension ref="A1:D23"/>
  <sheetViews>
    <sheetView view="pageBreakPreview" zoomScaleNormal="100" zoomScaleSheetLayoutView="100" workbookViewId="0">
      <selection activeCell="B17" sqref="B17"/>
    </sheetView>
  </sheetViews>
  <sheetFormatPr defaultColWidth="9" defaultRowHeight="14.4" outlineLevelCol="3"/>
  <cols>
    <col min="1" max="1" width="47.8796296296296" style="78" customWidth="1"/>
    <col min="2" max="2" width="18.1296296296296" style="78" customWidth="1"/>
    <col min="3" max="3" width="47.8796296296296" style="78" customWidth="1"/>
    <col min="4" max="4" width="18.1296296296296" style="78" customWidth="1"/>
    <col min="5" max="5" width="5.37962962962963" style="78" customWidth="1"/>
    <col min="6" max="16384" width="9" style="78"/>
  </cols>
  <sheetData>
    <row r="1" ht="25.8" spans="1:4">
      <c r="A1" s="102" t="s">
        <v>39</v>
      </c>
      <c r="B1" s="102"/>
      <c r="C1" s="102"/>
      <c r="D1" s="102"/>
    </row>
    <row r="2" ht="20.1" customHeight="1" spans="1:4">
      <c r="A2" s="265" t="str">
        <f>目录!A21</f>
        <v>表18</v>
      </c>
      <c r="B2" s="266"/>
      <c r="C2" s="267"/>
      <c r="D2" s="106" t="s">
        <v>88</v>
      </c>
    </row>
    <row r="3" ht="20.1" customHeight="1" spans="1:4">
      <c r="A3" s="143" t="s">
        <v>218</v>
      </c>
      <c r="B3" s="143"/>
      <c r="C3" s="268" t="s">
        <v>219</v>
      </c>
      <c r="D3" s="143"/>
    </row>
    <row r="4" ht="20.1" customHeight="1" spans="1:4">
      <c r="A4" s="269" t="s">
        <v>318</v>
      </c>
      <c r="B4" s="269" t="s">
        <v>296</v>
      </c>
      <c r="C4" s="269" t="s">
        <v>318</v>
      </c>
      <c r="D4" s="269" t="s">
        <v>296</v>
      </c>
    </row>
    <row r="5" ht="20.1" customHeight="1" spans="1:4">
      <c r="A5" s="270" t="s">
        <v>130</v>
      </c>
      <c r="B5" s="271">
        <f>B6+B8+B11+B13</f>
        <v>53404</v>
      </c>
      <c r="C5" s="270" t="s">
        <v>319</v>
      </c>
      <c r="D5" s="272">
        <f>SUM(D6:D15)/2</f>
        <v>55059</v>
      </c>
    </row>
    <row r="6" ht="20.1" customHeight="1" spans="1:4">
      <c r="A6" s="273" t="s">
        <v>320</v>
      </c>
      <c r="B6" s="274">
        <v>33038</v>
      </c>
      <c r="C6" s="275" t="s">
        <v>321</v>
      </c>
      <c r="D6" s="274">
        <f>SUM(D7:D9)</f>
        <v>15354</v>
      </c>
    </row>
    <row r="7" ht="20.1" customHeight="1" spans="1:4">
      <c r="A7" s="273" t="s">
        <v>322</v>
      </c>
      <c r="B7" s="274">
        <v>33038</v>
      </c>
      <c r="C7" s="276" t="s">
        <v>323</v>
      </c>
      <c r="D7" s="183">
        <v>467</v>
      </c>
    </row>
    <row r="8" ht="20.1" customHeight="1" spans="1:4">
      <c r="A8" s="273" t="s">
        <v>324</v>
      </c>
      <c r="B8" s="183">
        <v>5761</v>
      </c>
      <c r="C8" s="276" t="s">
        <v>325</v>
      </c>
      <c r="D8" s="183">
        <v>1000</v>
      </c>
    </row>
    <row r="9" ht="20.1" customHeight="1" spans="1:4">
      <c r="A9" s="273" t="s">
        <v>326</v>
      </c>
      <c r="B9" s="183">
        <v>2591</v>
      </c>
      <c r="C9" s="276" t="s">
        <v>327</v>
      </c>
      <c r="D9" s="183">
        <v>13887</v>
      </c>
    </row>
    <row r="10" ht="20.1" customHeight="1" spans="1:4">
      <c r="A10" s="273" t="s">
        <v>328</v>
      </c>
      <c r="B10" s="183">
        <v>3170</v>
      </c>
      <c r="C10" s="276" t="s">
        <v>329</v>
      </c>
      <c r="D10" s="183">
        <v>25890</v>
      </c>
    </row>
    <row r="11" ht="20.1" customHeight="1" spans="1:4">
      <c r="A11" s="273" t="s">
        <v>330</v>
      </c>
      <c r="B11" s="277">
        <v>6</v>
      </c>
      <c r="C11" s="276" t="s">
        <v>331</v>
      </c>
      <c r="D11" s="183">
        <v>25890</v>
      </c>
    </row>
    <row r="12" ht="20.1" customHeight="1" spans="1:4">
      <c r="A12" s="270" t="s">
        <v>332</v>
      </c>
      <c r="B12" s="183">
        <v>6</v>
      </c>
      <c r="C12" s="276" t="s">
        <v>333</v>
      </c>
      <c r="D12" s="183">
        <v>6543</v>
      </c>
    </row>
    <row r="13" ht="20.1" customHeight="1" spans="1:4">
      <c r="A13" s="273" t="s">
        <v>334</v>
      </c>
      <c r="B13" s="183">
        <v>14599</v>
      </c>
      <c r="C13" s="276" t="s">
        <v>335</v>
      </c>
      <c r="D13" s="183">
        <v>6543</v>
      </c>
    </row>
    <row r="14" ht="20.1" customHeight="1" spans="1:4">
      <c r="A14" s="273"/>
      <c r="B14" s="183"/>
      <c r="C14" s="276" t="s">
        <v>229</v>
      </c>
      <c r="D14" s="183">
        <v>7272</v>
      </c>
    </row>
    <row r="15" ht="20.1" customHeight="1" spans="1:4">
      <c r="A15" s="155"/>
      <c r="B15" s="155"/>
      <c r="C15" s="276" t="s">
        <v>336</v>
      </c>
      <c r="D15" s="183">
        <v>7272</v>
      </c>
    </row>
    <row r="16" ht="20.1" customHeight="1" spans="1:4">
      <c r="A16" s="155"/>
      <c r="B16" s="155"/>
      <c r="C16" s="278"/>
      <c r="D16" s="183"/>
    </row>
    <row r="17" ht="20.1" customHeight="1" spans="1:4">
      <c r="A17" s="269" t="s">
        <v>230</v>
      </c>
      <c r="B17" s="183">
        <f>B5</f>
        <v>53404</v>
      </c>
      <c r="C17" s="268" t="s">
        <v>231</v>
      </c>
      <c r="D17" s="183">
        <f>D5</f>
        <v>55059</v>
      </c>
    </row>
    <row r="18" ht="20.1" customHeight="1" spans="1:4">
      <c r="A18" s="273" t="s">
        <v>232</v>
      </c>
      <c r="B18" s="162">
        <v>6647</v>
      </c>
      <c r="C18" s="270" t="s">
        <v>337</v>
      </c>
      <c r="D18" s="183">
        <v>4992</v>
      </c>
    </row>
    <row r="19" ht="20.1" customHeight="1" spans="1:4">
      <c r="A19" s="155"/>
      <c r="B19" s="155"/>
      <c r="C19" s="270" t="s">
        <v>234</v>
      </c>
      <c r="D19" s="183">
        <v>4992</v>
      </c>
    </row>
    <row r="20" ht="20.1" customHeight="1" spans="1:4">
      <c r="A20" s="270"/>
      <c r="B20" s="183"/>
      <c r="C20" s="270" t="s">
        <v>235</v>
      </c>
      <c r="D20" s="183">
        <v>4992</v>
      </c>
    </row>
    <row r="21" ht="20.1" customHeight="1" spans="1:4">
      <c r="A21" s="270"/>
      <c r="B21" s="183"/>
      <c r="C21" s="270"/>
      <c r="D21" s="183"/>
    </row>
    <row r="22" ht="20.1" customHeight="1" spans="1:4">
      <c r="A22" s="269" t="s">
        <v>338</v>
      </c>
      <c r="B22" s="183">
        <f>B17+B18</f>
        <v>60051</v>
      </c>
      <c r="C22" s="269" t="s">
        <v>237</v>
      </c>
      <c r="D22" s="183">
        <f>D17+D18</f>
        <v>60051</v>
      </c>
    </row>
    <row r="23" ht="20.1" customHeight="1" spans="1:4">
      <c r="A23" s="155"/>
      <c r="B23" s="155"/>
      <c r="C23" s="269" t="s">
        <v>339</v>
      </c>
      <c r="D23" s="183">
        <f>B22-D22</f>
        <v>0</v>
      </c>
    </row>
  </sheetData>
  <mergeCells count="3">
    <mergeCell ref="A1:D1"/>
    <mergeCell ref="A3:B3"/>
    <mergeCell ref="C3:D3"/>
  </mergeCells>
  <printOptions horizontalCentered="1"/>
  <pageMargins left="0.708333333333333" right="0.708333333333333" top="0.984027777777778" bottom="0.786805555555556" header="0.511805555555556" footer="0.511805555555556"/>
  <pageSetup paperSize="9" scale="99" orientation="landscape"/>
  <headerFooter alignWithMargins="0">
    <oddFooter>&amp;C&amp;10&amp;P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pageSetUpPr fitToPage="1"/>
  </sheetPr>
  <dimension ref="A1:B14"/>
  <sheetViews>
    <sheetView view="pageBreakPreview" zoomScaleNormal="100" zoomScaleSheetLayoutView="100" workbookViewId="0">
      <selection activeCell="A1" sqref="A1:B1"/>
    </sheetView>
  </sheetViews>
  <sheetFormatPr defaultColWidth="9" defaultRowHeight="14.4" outlineLevelCol="1"/>
  <cols>
    <col min="1" max="1" width="82.6296296296296" customWidth="1"/>
    <col min="2" max="2" width="27.75" customWidth="1"/>
    <col min="4" max="4" width="49.75" customWidth="1"/>
  </cols>
  <sheetData>
    <row r="1" ht="25.5" customHeight="1" spans="1:2">
      <c r="A1" s="60" t="s">
        <v>41</v>
      </c>
      <c r="B1" s="60"/>
    </row>
    <row r="2" s="116" customFormat="1" ht="17.25" customHeight="1" spans="1:2">
      <c r="A2" s="261" t="str">
        <f>目录!A22</f>
        <v>表19</v>
      </c>
      <c r="B2" s="64" t="s">
        <v>88</v>
      </c>
    </row>
    <row r="3" s="116" customFormat="1" ht="18" customHeight="1" spans="1:2">
      <c r="A3" s="117" t="s">
        <v>239</v>
      </c>
      <c r="B3" s="117" t="s">
        <v>240</v>
      </c>
    </row>
    <row r="4" s="116" customFormat="1" ht="18" customHeight="1" spans="1:2">
      <c r="A4" s="118" t="s">
        <v>97</v>
      </c>
      <c r="B4" s="262">
        <f>B5+B10+B11+B12+B13+B14</f>
        <v>715000</v>
      </c>
    </row>
    <row r="5" s="116" customFormat="1" ht="18" customHeight="1" spans="1:2">
      <c r="A5" s="120" t="s">
        <v>340</v>
      </c>
      <c r="B5" s="262">
        <f>SUM(B6:B9)</f>
        <v>74000</v>
      </c>
    </row>
    <row r="6" s="116" customFormat="1" ht="18" customHeight="1" spans="1:2">
      <c r="A6" s="121" t="s">
        <v>341</v>
      </c>
      <c r="B6" s="262">
        <v>50000</v>
      </c>
    </row>
    <row r="7" s="116" customFormat="1" ht="18" customHeight="1" spans="1:2">
      <c r="A7" s="263" t="s">
        <v>342</v>
      </c>
      <c r="B7" s="262">
        <v>15000</v>
      </c>
    </row>
    <row r="8" s="116" customFormat="1" ht="18" customHeight="1" spans="1:2">
      <c r="A8" s="98" t="s">
        <v>343</v>
      </c>
      <c r="B8" s="264">
        <v>3000</v>
      </c>
    </row>
    <row r="9" s="25" customFormat="1" ht="18" customHeight="1" spans="1:2">
      <c r="A9" s="186" t="s">
        <v>344</v>
      </c>
      <c r="B9" s="262">
        <v>6000</v>
      </c>
    </row>
    <row r="10" s="25" customFormat="1" ht="18" customHeight="1" spans="1:2">
      <c r="A10" s="120" t="s">
        <v>345</v>
      </c>
      <c r="B10" s="262">
        <v>42000</v>
      </c>
    </row>
    <row r="11" s="25" customFormat="1" ht="18" customHeight="1" spans="1:2">
      <c r="A11" s="120" t="s">
        <v>346</v>
      </c>
      <c r="B11" s="262">
        <v>349000</v>
      </c>
    </row>
    <row r="12" ht="18" customHeight="1" spans="1:2">
      <c r="A12" s="120" t="s">
        <v>347</v>
      </c>
      <c r="B12" s="262">
        <v>100000</v>
      </c>
    </row>
    <row r="13" ht="18" customHeight="1" spans="1:2">
      <c r="A13" s="120" t="s">
        <v>348</v>
      </c>
      <c r="B13" s="262">
        <v>100000</v>
      </c>
    </row>
    <row r="14" ht="18" customHeight="1" spans="1:2">
      <c r="A14" s="120" t="s">
        <v>349</v>
      </c>
      <c r="B14" s="262">
        <v>50000</v>
      </c>
    </row>
  </sheetData>
  <mergeCells count="1">
    <mergeCell ref="A1:B1"/>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pageSetUpPr fitToPage="1"/>
  </sheetPr>
  <dimension ref="A1:B7"/>
  <sheetViews>
    <sheetView view="pageBreakPreview" zoomScaleNormal="100" zoomScaleSheetLayoutView="100" workbookViewId="0">
      <selection activeCell="A31" sqref="A31"/>
    </sheetView>
  </sheetViews>
  <sheetFormatPr defaultColWidth="9" defaultRowHeight="14.4" outlineLevelRow="6" outlineLevelCol="1"/>
  <cols>
    <col min="1" max="1" width="82.6296296296296" customWidth="1"/>
    <col min="2" max="2" width="27.75" customWidth="1"/>
    <col min="4" max="4" width="49.75" customWidth="1"/>
  </cols>
  <sheetData>
    <row r="1" ht="51.75" customHeight="1" spans="1:2">
      <c r="A1" s="251" t="s">
        <v>43</v>
      </c>
      <c r="B1" s="252"/>
    </row>
    <row r="2" s="116" customFormat="1" ht="24.75" customHeight="1" spans="1:2">
      <c r="A2" s="253" t="s">
        <v>42</v>
      </c>
      <c r="B2" s="254" t="s">
        <v>88</v>
      </c>
    </row>
    <row r="3" s="116" customFormat="1" ht="24.75" customHeight="1" spans="1:2">
      <c r="A3" s="255" t="s">
        <v>239</v>
      </c>
      <c r="B3" s="255" t="s">
        <v>240</v>
      </c>
    </row>
    <row r="4" s="116" customFormat="1" ht="24.75" customHeight="1" spans="1:2">
      <c r="A4" s="255" t="s">
        <v>97</v>
      </c>
      <c r="B4" s="256">
        <v>29623</v>
      </c>
    </row>
    <row r="5" s="116" customFormat="1" ht="24.75" customHeight="1" spans="1:2">
      <c r="A5" s="257" t="s">
        <v>350</v>
      </c>
      <c r="B5" s="258">
        <v>25000</v>
      </c>
    </row>
    <row r="6" s="116" customFormat="1" ht="24.75" customHeight="1" spans="1:2">
      <c r="A6" s="257" t="s">
        <v>351</v>
      </c>
      <c r="B6" s="258">
        <v>4623</v>
      </c>
    </row>
    <row r="7" ht="24.75" customHeight="1" spans="1:2">
      <c r="A7" s="259" t="s">
        <v>352</v>
      </c>
      <c r="B7" s="260"/>
    </row>
  </sheetData>
  <mergeCells count="2">
    <mergeCell ref="A1:B1"/>
    <mergeCell ref="A7:B7"/>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pageSetUpPr fitToPage="1"/>
  </sheetPr>
  <dimension ref="A1:B9"/>
  <sheetViews>
    <sheetView view="pageBreakPreview" zoomScaleNormal="100" zoomScaleSheetLayoutView="100" workbookViewId="0">
      <selection activeCell="B11" sqref="B11"/>
    </sheetView>
  </sheetViews>
  <sheetFormatPr defaultColWidth="9" defaultRowHeight="14.4" outlineLevelCol="1"/>
  <cols>
    <col min="1" max="1" width="82.6296296296296" customWidth="1"/>
    <col min="2" max="2" width="27.75" customWidth="1"/>
    <col min="4" max="4" width="49.75" customWidth="1"/>
  </cols>
  <sheetData>
    <row r="1" ht="25.5" customHeight="1" spans="1:2">
      <c r="A1" s="245" t="s">
        <v>45</v>
      </c>
      <c r="B1" s="245"/>
    </row>
    <row r="2" s="116" customFormat="1" ht="24.75" customHeight="1" spans="1:2">
      <c r="A2" s="246" t="str">
        <f>目录!A24</f>
        <v>表21</v>
      </c>
      <c r="B2" s="247" t="s">
        <v>88</v>
      </c>
    </row>
    <row r="3" s="116" customFormat="1" ht="24.75" customHeight="1" spans="1:2">
      <c r="A3" s="248" t="s">
        <v>239</v>
      </c>
      <c r="B3" s="248" t="s">
        <v>240</v>
      </c>
    </row>
    <row r="4" s="116" customFormat="1" ht="24.75" customHeight="1" spans="1:2">
      <c r="A4" s="249" t="s">
        <v>353</v>
      </c>
      <c r="B4" s="250">
        <v>917407.02</v>
      </c>
    </row>
    <row r="5" s="116" customFormat="1" ht="24.75" customHeight="1" spans="1:2">
      <c r="A5" s="249" t="s">
        <v>354</v>
      </c>
      <c r="B5" s="250">
        <v>821657.02</v>
      </c>
    </row>
    <row r="6" s="116" customFormat="1" ht="24.75" customHeight="1" spans="1:2">
      <c r="A6" s="249" t="s">
        <v>355</v>
      </c>
      <c r="B6" s="250">
        <v>95750</v>
      </c>
    </row>
    <row r="7" ht="24.75" customHeight="1" spans="1:2">
      <c r="A7" s="249" t="s">
        <v>356</v>
      </c>
      <c r="B7" s="250">
        <v>479408.21</v>
      </c>
    </row>
    <row r="8" ht="24.75" customHeight="1" spans="1:2">
      <c r="A8" s="249" t="s">
        <v>354</v>
      </c>
      <c r="B8" s="250">
        <v>143178.4</v>
      </c>
    </row>
    <row r="9" ht="24.75" customHeight="1" spans="1:2">
      <c r="A9" s="249" t="s">
        <v>355</v>
      </c>
      <c r="B9" s="250">
        <v>336229.81</v>
      </c>
    </row>
  </sheetData>
  <mergeCells count="1">
    <mergeCell ref="A1:B1"/>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J24"/>
  <sheetViews>
    <sheetView showGridLines="0" view="pageBreakPreview" zoomScaleNormal="100" zoomScaleSheetLayoutView="100" workbookViewId="0">
      <selection activeCell="E4" sqref="E3:J8"/>
    </sheetView>
  </sheetViews>
  <sheetFormatPr defaultColWidth="9" defaultRowHeight="15.6"/>
  <cols>
    <col min="1" max="1" width="3.87962962962963" style="156" customWidth="1"/>
    <col min="2" max="2" width="9" style="156"/>
    <col min="3" max="3" width="13.1296296296296" style="156" customWidth="1"/>
    <col min="4" max="4" width="11.25" style="156" customWidth="1"/>
    <col min="5" max="5" width="11.75" style="156" customWidth="1"/>
    <col min="6" max="6" width="12.5" style="156" customWidth="1"/>
    <col min="7" max="7" width="11.6296296296296" style="156" customWidth="1"/>
    <col min="8" max="8" width="12.1296296296296" style="156" customWidth="1"/>
    <col min="9" max="9" width="12" style="156" customWidth="1"/>
    <col min="10" max="10" width="35.75" style="156" customWidth="1"/>
    <col min="11" max="16384" width="9" style="156"/>
  </cols>
  <sheetData>
    <row r="1" ht="25.8" spans="1:10">
      <c r="A1" s="157" t="s">
        <v>47</v>
      </c>
      <c r="B1" s="157"/>
      <c r="C1" s="157"/>
      <c r="D1" s="157"/>
      <c r="E1" s="157"/>
      <c r="F1" s="157"/>
      <c r="G1" s="157"/>
      <c r="H1" s="157"/>
      <c r="I1" s="157"/>
      <c r="J1" s="157"/>
    </row>
    <row r="2" ht="25.5" customHeight="1" spans="1:10">
      <c r="A2" s="158" t="str">
        <f>目录!A25</f>
        <v>表22</v>
      </c>
      <c r="D2" s="159"/>
      <c r="E2" s="158"/>
      <c r="F2" s="158"/>
      <c r="G2" s="158"/>
      <c r="J2" s="164" t="s">
        <v>88</v>
      </c>
    </row>
    <row r="3" ht="25.5" customHeight="1" spans="1:10">
      <c r="A3" s="219" t="s">
        <v>239</v>
      </c>
      <c r="B3" s="220"/>
      <c r="C3" s="221" t="s">
        <v>264</v>
      </c>
      <c r="D3" s="221" t="s">
        <v>294</v>
      </c>
      <c r="E3" s="222" t="s">
        <v>295</v>
      </c>
      <c r="F3" s="222"/>
      <c r="G3" s="222"/>
      <c r="H3" s="222"/>
      <c r="I3" s="222"/>
      <c r="J3" s="240" t="s">
        <v>93</v>
      </c>
    </row>
    <row r="4" ht="25.5" customHeight="1" spans="1:10">
      <c r="A4" s="223"/>
      <c r="B4" s="224"/>
      <c r="C4" s="225"/>
      <c r="D4" s="225"/>
      <c r="E4" s="221" t="s">
        <v>296</v>
      </c>
      <c r="F4" s="140" t="s">
        <v>297</v>
      </c>
      <c r="G4" s="140" t="s">
        <v>298</v>
      </c>
      <c r="H4" s="140" t="s">
        <v>299</v>
      </c>
      <c r="I4" s="137" t="s">
        <v>300</v>
      </c>
      <c r="J4" s="241"/>
    </row>
    <row r="5" ht="25.5" customHeight="1" spans="1:10">
      <c r="A5" s="226"/>
      <c r="B5" s="227"/>
      <c r="C5" s="228"/>
      <c r="D5" s="228"/>
      <c r="E5" s="228"/>
      <c r="F5" s="140"/>
      <c r="G5" s="140"/>
      <c r="H5" s="140"/>
      <c r="I5" s="137"/>
      <c r="J5" s="242"/>
    </row>
    <row r="6" ht="25.5" customHeight="1" spans="1:10">
      <c r="A6" s="229" t="s">
        <v>97</v>
      </c>
      <c r="B6" s="230"/>
      <c r="C6" s="231">
        <f>SUM(C7:C8)</f>
        <v>1690682.6</v>
      </c>
      <c r="D6" s="231">
        <f>SUM(D7:D8)</f>
        <v>1641208</v>
      </c>
      <c r="E6" s="232">
        <f>SUM(E7:E8)</f>
        <v>1649123</v>
      </c>
      <c r="F6" s="231">
        <f>E6-C6</f>
        <v>-41559.6000000001</v>
      </c>
      <c r="G6" s="233">
        <f>IF(ISERROR(F6/C6*100),,F6/C6*100)</f>
        <v>-2.45815506707173</v>
      </c>
      <c r="H6" s="234">
        <f>E6-D6</f>
        <v>7915</v>
      </c>
      <c r="I6" s="243">
        <f>IF(ISERROR(H6/D6*100),,H6/D6*100)</f>
        <v>0.482266720610672</v>
      </c>
      <c r="J6" s="244"/>
    </row>
    <row r="7" ht="25.5" customHeight="1" spans="1:10">
      <c r="A7" s="235" t="s">
        <v>265</v>
      </c>
      <c r="B7" s="236" t="s">
        <v>266</v>
      </c>
      <c r="C7" s="237">
        <f>'2019市级公共收入 '!D7</f>
        <v>1499031</v>
      </c>
      <c r="D7" s="237">
        <f>'2019市级公共收入 '!E7</f>
        <v>1446162</v>
      </c>
      <c r="E7" s="232">
        <v>1439621</v>
      </c>
      <c r="F7" s="231">
        <f>E7-C7</f>
        <v>-59410</v>
      </c>
      <c r="G7" s="233">
        <f>IF(ISERROR(F7/C7*100),,F7/C7*100)</f>
        <v>-3.96322691125133</v>
      </c>
      <c r="H7" s="234">
        <f>E7-D7</f>
        <v>-6541</v>
      </c>
      <c r="I7" s="243">
        <f>IF(ISERROR(H7/D7*100),,H7/D7*100)</f>
        <v>-0.452300641283618</v>
      </c>
      <c r="J7" s="244"/>
    </row>
    <row r="8" ht="23.25" customHeight="1" spans="1:10">
      <c r="A8" s="235" t="s">
        <v>268</v>
      </c>
      <c r="B8" s="236" t="s">
        <v>269</v>
      </c>
      <c r="C8" s="237">
        <f>'2019市级公共收入 '!D8</f>
        <v>191651.6</v>
      </c>
      <c r="D8" s="237">
        <f>'2019市级公共收入 '!E8</f>
        <v>195046</v>
      </c>
      <c r="E8" s="238">
        <v>209502</v>
      </c>
      <c r="F8" s="231">
        <f>E8-C8</f>
        <v>17850.4</v>
      </c>
      <c r="G8" s="233">
        <f>IF(ISERROR(F8/C8*100),,F8/C8*100)</f>
        <v>9.31398433407287</v>
      </c>
      <c r="H8" s="234">
        <f>E8-D8</f>
        <v>14456</v>
      </c>
      <c r="I8" s="243">
        <f>IF(ISERROR(H8/D8*100),,H8/D8*100)</f>
        <v>7.41158495944546</v>
      </c>
      <c r="J8" s="213"/>
    </row>
    <row r="9" ht="14.4" spans="1:1">
      <c r="A9" s="239"/>
    </row>
    <row r="24" ht="15" customHeight="1"/>
  </sheetData>
  <sheetProtection formatCells="0" formatColumns="0" formatRows="0"/>
  <mergeCells count="12">
    <mergeCell ref="A1:J1"/>
    <mergeCell ref="E3:I3"/>
    <mergeCell ref="A6:B6"/>
    <mergeCell ref="C3:C5"/>
    <mergeCell ref="D3:D5"/>
    <mergeCell ref="E4:E5"/>
    <mergeCell ref="F4:F5"/>
    <mergeCell ref="G4:G5"/>
    <mergeCell ref="H4:H5"/>
    <mergeCell ref="I4:I5"/>
    <mergeCell ref="J3:J5"/>
    <mergeCell ref="A3:B5"/>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I31"/>
  <sheetViews>
    <sheetView showGridLines="0" view="pageBreakPreview" zoomScale="145" zoomScaleNormal="100" zoomScaleSheetLayoutView="145" workbookViewId="0">
      <pane xSplit="1" ySplit="5" topLeftCell="B6" activePane="bottomRight" state="frozen"/>
      <selection/>
      <selection pane="topRight"/>
      <selection pane="bottomLeft"/>
      <selection pane="bottomRight" activeCell="B3" sqref="B3:I34"/>
    </sheetView>
  </sheetViews>
  <sheetFormatPr defaultColWidth="9" defaultRowHeight="15.6"/>
  <cols>
    <col min="1" max="1" width="25.3796296296296" style="129" customWidth="1"/>
    <col min="2" max="4" width="11.1296296296296" style="129" customWidth="1"/>
    <col min="5" max="5" width="11.5" style="129" customWidth="1"/>
    <col min="6" max="6" width="10.6296296296296" style="129" customWidth="1"/>
    <col min="7" max="7" width="12.1296296296296" style="129" customWidth="1"/>
    <col min="8" max="8" width="11.25" style="129" customWidth="1"/>
    <col min="9" max="9" width="41.75" style="129" customWidth="1"/>
    <col min="10" max="16384" width="9" style="129"/>
  </cols>
  <sheetData>
    <row r="1" ht="25.8" spans="1:9">
      <c r="A1" s="130" t="s">
        <v>49</v>
      </c>
      <c r="B1" s="130"/>
      <c r="C1" s="130"/>
      <c r="D1" s="130"/>
      <c r="E1" s="130"/>
      <c r="F1" s="130"/>
      <c r="G1" s="130"/>
      <c r="H1" s="130"/>
      <c r="I1" s="130"/>
    </row>
    <row r="2" ht="14.4" spans="1:9">
      <c r="A2" s="131" t="str">
        <f>目录!A26</f>
        <v>表23</v>
      </c>
      <c r="B2" s="132"/>
      <c r="C2" s="133"/>
      <c r="D2" s="133"/>
      <c r="E2" s="132"/>
      <c r="I2" s="148" t="s">
        <v>88</v>
      </c>
    </row>
    <row r="3" ht="14.4" spans="1:9">
      <c r="A3" s="149" t="s">
        <v>270</v>
      </c>
      <c r="B3" s="135" t="s">
        <v>357</v>
      </c>
      <c r="C3" s="136" t="s">
        <v>294</v>
      </c>
      <c r="D3" s="137" t="s">
        <v>306</v>
      </c>
      <c r="E3" s="137"/>
      <c r="F3" s="137"/>
      <c r="G3" s="137"/>
      <c r="H3" s="137"/>
      <c r="I3" s="149" t="s">
        <v>93</v>
      </c>
    </row>
    <row r="4" ht="19.5" customHeight="1" spans="1:9">
      <c r="A4" s="150"/>
      <c r="B4" s="138"/>
      <c r="C4" s="139"/>
      <c r="D4" s="137" t="s">
        <v>296</v>
      </c>
      <c r="E4" s="140" t="s">
        <v>297</v>
      </c>
      <c r="F4" s="140" t="s">
        <v>298</v>
      </c>
      <c r="G4" s="140" t="s">
        <v>299</v>
      </c>
      <c r="H4" s="137" t="s">
        <v>300</v>
      </c>
      <c r="I4" s="150"/>
    </row>
    <row r="5" ht="19.5" customHeight="1" spans="1:9">
      <c r="A5" s="151"/>
      <c r="B5" s="141"/>
      <c r="C5" s="142"/>
      <c r="D5" s="137"/>
      <c r="E5" s="140"/>
      <c r="F5" s="140"/>
      <c r="G5" s="140"/>
      <c r="H5" s="137"/>
      <c r="I5" s="151"/>
    </row>
    <row r="6" ht="14.4" spans="1:9">
      <c r="A6" s="134" t="s">
        <v>97</v>
      </c>
      <c r="B6" s="207">
        <f>SUM(B7:B31)</f>
        <v>1906544.78</v>
      </c>
      <c r="C6" s="207">
        <f>SUM(C7:C31)</f>
        <v>1761555</v>
      </c>
      <c r="D6" s="207">
        <f>SUM(D7:D31)</f>
        <v>2978148.54</v>
      </c>
      <c r="E6" s="125">
        <f>D6-B6</f>
        <v>1071603.76</v>
      </c>
      <c r="F6" s="208">
        <f>IF(ISERROR((D6-B6)/B6*100),,(D6-B6)/B6*100)</f>
        <v>56.2065875001373</v>
      </c>
      <c r="G6" s="207">
        <f>D6-C6</f>
        <v>1216593.54</v>
      </c>
      <c r="H6" s="209">
        <f>IF(ISERROR((D6-C6)/C6*100),,(D6-C6)/C6*100)</f>
        <v>69.0636136822297</v>
      </c>
      <c r="I6" s="213"/>
    </row>
    <row r="7" ht="14.4" spans="1:9">
      <c r="A7" s="210" t="s">
        <v>139</v>
      </c>
      <c r="B7" s="211">
        <f>VLOOKUP(A7,'2019市级公共支出'!A:G,3,0)</f>
        <v>178459.47</v>
      </c>
      <c r="C7" s="110">
        <f>VLOOKUP(A7,'2019市级公共支出'!A:G,4,0)</f>
        <v>197077</v>
      </c>
      <c r="D7" s="207">
        <v>291442.22</v>
      </c>
      <c r="E7" s="125">
        <f t="shared" ref="E7:E30" si="0">D7-B7</f>
        <v>112982.75</v>
      </c>
      <c r="F7" s="208">
        <f t="shared" ref="F7:F30" si="1">IF(ISERROR((D7-B7)/B7*100),,(D7-B7)/B7*100)</f>
        <v>63.3100333649988</v>
      </c>
      <c r="G7" s="207">
        <f t="shared" ref="G7:G30" si="2">D7-C7</f>
        <v>94365.22</v>
      </c>
      <c r="H7" s="209">
        <f t="shared" ref="H7:H30" si="3">IF(ISERROR((D7-C7)/C7*100),,(D7-C7)/C7*100)</f>
        <v>47.882411443243</v>
      </c>
      <c r="I7" s="213" t="s">
        <v>140</v>
      </c>
    </row>
    <row r="8" ht="14.4" spans="1:9">
      <c r="A8" s="210" t="s">
        <v>141</v>
      </c>
      <c r="B8" s="211">
        <f>VLOOKUP(A8,'2019市级公共支出'!A:G,3,0)</f>
        <v>3206.08</v>
      </c>
      <c r="C8" s="110">
        <f>VLOOKUP(A8,'2019市级公共支出'!A:G,4,0)</f>
        <v>3939</v>
      </c>
      <c r="D8" s="207">
        <v>3225.71</v>
      </c>
      <c r="E8" s="125">
        <f t="shared" si="0"/>
        <v>19.6300000000001</v>
      </c>
      <c r="F8" s="208">
        <f t="shared" si="1"/>
        <v>0.61227417905979</v>
      </c>
      <c r="G8" s="207">
        <f t="shared" si="2"/>
        <v>-713.29</v>
      </c>
      <c r="H8" s="209">
        <f t="shared" si="3"/>
        <v>-18.1084031480071</v>
      </c>
      <c r="I8" s="213"/>
    </row>
    <row r="9" ht="19.2" spans="1:9">
      <c r="A9" s="210" t="s">
        <v>142</v>
      </c>
      <c r="B9" s="211">
        <f>VLOOKUP(A9,'2019市级公共支出'!A:G,3,0)</f>
        <v>153620.74</v>
      </c>
      <c r="C9" s="110">
        <f>VLOOKUP(A9,'2019市级公共支出'!A:G,4,0)</f>
        <v>155585</v>
      </c>
      <c r="D9" s="207">
        <v>130329.01</v>
      </c>
      <c r="E9" s="125">
        <f t="shared" si="0"/>
        <v>-23291.73</v>
      </c>
      <c r="F9" s="208">
        <f t="shared" si="1"/>
        <v>-15.1618394755812</v>
      </c>
      <c r="G9" s="207">
        <f t="shared" si="2"/>
        <v>-25255.99</v>
      </c>
      <c r="H9" s="209">
        <f t="shared" si="3"/>
        <v>-16.2329209113989</v>
      </c>
      <c r="I9" s="213" t="s">
        <v>358</v>
      </c>
    </row>
    <row r="10" ht="19.2" spans="1:9">
      <c r="A10" s="210" t="s">
        <v>143</v>
      </c>
      <c r="B10" s="211">
        <f>VLOOKUP(A10,'2019市级公共支出'!A:G,3,0)</f>
        <v>172291.41</v>
      </c>
      <c r="C10" s="110">
        <f>VLOOKUP(A10,'2019市级公共支出'!A:G,4,0)</f>
        <v>171638</v>
      </c>
      <c r="D10" s="207">
        <f>282510.04+720</f>
        <v>283230.04</v>
      </c>
      <c r="E10" s="125">
        <f t="shared" si="0"/>
        <v>110938.63</v>
      </c>
      <c r="F10" s="208">
        <f t="shared" si="1"/>
        <v>64.3901109173115</v>
      </c>
      <c r="G10" s="207">
        <f t="shared" si="2"/>
        <v>111592.04</v>
      </c>
      <c r="H10" s="209">
        <f t="shared" si="3"/>
        <v>65.0159288735595</v>
      </c>
      <c r="I10" s="213" t="s">
        <v>359</v>
      </c>
    </row>
    <row r="11" ht="14.4" spans="1:9">
      <c r="A11" s="210" t="s">
        <v>144</v>
      </c>
      <c r="B11" s="211">
        <f>VLOOKUP(A11,'2019市级公共支出'!A:G,3,0)</f>
        <v>325312</v>
      </c>
      <c r="C11" s="110">
        <f>VLOOKUP(A11,'2019市级公共支出'!A:G,4,0)</f>
        <v>363224</v>
      </c>
      <c r="D11" s="207">
        <v>716247.66</v>
      </c>
      <c r="E11" s="125">
        <f t="shared" si="0"/>
        <v>390935.66</v>
      </c>
      <c r="F11" s="208">
        <f t="shared" si="1"/>
        <v>120.17252975605</v>
      </c>
      <c r="G11" s="207">
        <f t="shared" si="2"/>
        <v>353023.66</v>
      </c>
      <c r="H11" s="209">
        <f t="shared" si="3"/>
        <v>97.191721912649</v>
      </c>
      <c r="I11" s="152" t="s">
        <v>360</v>
      </c>
    </row>
    <row r="12" ht="14.4" spans="1:9">
      <c r="A12" s="210" t="s">
        <v>146</v>
      </c>
      <c r="B12" s="211">
        <f>VLOOKUP(A12,'2019市级公共支出'!A:G,3,0)</f>
        <v>65881</v>
      </c>
      <c r="C12" s="110">
        <f>VLOOKUP(A12,'2019市级公共支出'!A:G,4,0)</f>
        <v>70210</v>
      </c>
      <c r="D12" s="207">
        <v>77511.43</v>
      </c>
      <c r="E12" s="125">
        <f t="shared" si="0"/>
        <v>11630.43</v>
      </c>
      <c r="F12" s="208">
        <f t="shared" si="1"/>
        <v>17.6536937812116</v>
      </c>
      <c r="G12" s="207">
        <f t="shared" si="2"/>
        <v>7301.42999999999</v>
      </c>
      <c r="H12" s="209">
        <f t="shared" si="3"/>
        <v>10.3994160376015</v>
      </c>
      <c r="I12" s="213"/>
    </row>
    <row r="13" ht="14.4" spans="1:9">
      <c r="A13" s="210" t="s">
        <v>148</v>
      </c>
      <c r="B13" s="211">
        <f>VLOOKUP(A13,'2019市级公共支出'!A:G,3,0)</f>
        <v>121216.49</v>
      </c>
      <c r="C13" s="110">
        <f>VLOOKUP(A13,'2019市级公共支出'!A:G,4,0)</f>
        <v>108754</v>
      </c>
      <c r="D13" s="207">
        <f>161279.34+3048</f>
        <v>164327.34</v>
      </c>
      <c r="E13" s="125">
        <f t="shared" si="0"/>
        <v>43110.85</v>
      </c>
      <c r="F13" s="208">
        <f t="shared" si="1"/>
        <v>35.5651693923822</v>
      </c>
      <c r="G13" s="207">
        <f t="shared" si="2"/>
        <v>55573.34</v>
      </c>
      <c r="H13" s="209">
        <f t="shared" si="3"/>
        <v>51.1000422972948</v>
      </c>
      <c r="I13" s="213" t="s">
        <v>140</v>
      </c>
    </row>
    <row r="14" ht="14.4" spans="1:9">
      <c r="A14" s="210" t="s">
        <v>149</v>
      </c>
      <c r="B14" s="211">
        <f>VLOOKUP(A14,'2019市级公共支出'!A:G,3,0)</f>
        <v>97966.36</v>
      </c>
      <c r="C14" s="110">
        <f>VLOOKUP(A14,'2019市级公共支出'!A:G,4,0)</f>
        <v>100633</v>
      </c>
      <c r="D14" s="207">
        <v>214617.12</v>
      </c>
      <c r="E14" s="125">
        <f t="shared" si="0"/>
        <v>116650.76</v>
      </c>
      <c r="F14" s="208">
        <f t="shared" si="1"/>
        <v>119.07226113127</v>
      </c>
      <c r="G14" s="207">
        <f t="shared" si="2"/>
        <v>113984.12</v>
      </c>
      <c r="H14" s="209">
        <f t="shared" si="3"/>
        <v>113.267139010066</v>
      </c>
      <c r="I14" s="213" t="s">
        <v>361</v>
      </c>
    </row>
    <row r="15" ht="14.4" spans="1:9">
      <c r="A15" s="210" t="s">
        <v>151</v>
      </c>
      <c r="B15" s="211">
        <f>VLOOKUP(A15,'2019市级公共支出'!A:G,3,0)</f>
        <v>8877.24</v>
      </c>
      <c r="C15" s="110">
        <f>VLOOKUP(A15,'2019市级公共支出'!A:G,4,0)</f>
        <v>11362</v>
      </c>
      <c r="D15" s="207">
        <v>44802.32</v>
      </c>
      <c r="E15" s="125">
        <f t="shared" si="0"/>
        <v>35925.08</v>
      </c>
      <c r="F15" s="208">
        <f t="shared" si="1"/>
        <v>404.687492959523</v>
      </c>
      <c r="G15" s="207">
        <f t="shared" si="2"/>
        <v>33440.32</v>
      </c>
      <c r="H15" s="209">
        <f t="shared" si="3"/>
        <v>294.317197676465</v>
      </c>
      <c r="I15" s="214" t="s">
        <v>362</v>
      </c>
    </row>
    <row r="16" ht="14.4" spans="1:9">
      <c r="A16" s="210" t="s">
        <v>153</v>
      </c>
      <c r="B16" s="211">
        <f>VLOOKUP(A16,'2019市级公共支出'!A:G,3,0)</f>
        <v>293240.01</v>
      </c>
      <c r="C16" s="110">
        <f>VLOOKUP(A16,'2019市级公共支出'!A:G,4,0)</f>
        <v>251547</v>
      </c>
      <c r="D16" s="207">
        <v>287331.05</v>
      </c>
      <c r="E16" s="125">
        <f t="shared" si="0"/>
        <v>-5908.96000000002</v>
      </c>
      <c r="F16" s="208">
        <f t="shared" si="1"/>
        <v>-2.01505926834473</v>
      </c>
      <c r="G16" s="207">
        <f t="shared" si="2"/>
        <v>35784.05</v>
      </c>
      <c r="H16" s="209">
        <f t="shared" si="3"/>
        <v>14.2255920364783</v>
      </c>
      <c r="I16" s="213" t="s">
        <v>363</v>
      </c>
    </row>
    <row r="17" ht="14.25" customHeight="1" spans="1:9">
      <c r="A17" s="210" t="s">
        <v>155</v>
      </c>
      <c r="B17" s="211">
        <f>VLOOKUP(A17,'2019市级公共支出'!A:G,3,0)</f>
        <v>49366.22</v>
      </c>
      <c r="C17" s="110">
        <f>VLOOKUP(A17,'2019市级公共支出'!A:G,4,0)</f>
        <v>75955</v>
      </c>
      <c r="D17" s="207">
        <f>127113.01+21</f>
        <v>127134.01</v>
      </c>
      <c r="E17" s="125">
        <f t="shared" si="0"/>
        <v>77767.79</v>
      </c>
      <c r="F17" s="208">
        <f t="shared" si="1"/>
        <v>157.532397659776</v>
      </c>
      <c r="G17" s="207">
        <f t="shared" si="2"/>
        <v>51179.01</v>
      </c>
      <c r="H17" s="209">
        <f t="shared" si="3"/>
        <v>67.3806990981502</v>
      </c>
      <c r="I17" s="213" t="s">
        <v>364</v>
      </c>
    </row>
    <row r="18" ht="14.4" spans="1:9">
      <c r="A18" s="210" t="s">
        <v>157</v>
      </c>
      <c r="B18" s="211">
        <f>VLOOKUP(A18,'2019市级公共支出'!A:G,3,0)</f>
        <v>114957.39</v>
      </c>
      <c r="C18" s="110">
        <f>VLOOKUP(A18,'2019市级公共支出'!A:G,4,0)</f>
        <v>98543</v>
      </c>
      <c r="D18" s="207">
        <v>172783.68</v>
      </c>
      <c r="E18" s="125">
        <f t="shared" si="0"/>
        <v>57826.29</v>
      </c>
      <c r="F18" s="208">
        <f t="shared" si="1"/>
        <v>50.3023685558623</v>
      </c>
      <c r="G18" s="207">
        <f t="shared" si="2"/>
        <v>74240.68</v>
      </c>
      <c r="H18" s="209">
        <f t="shared" si="3"/>
        <v>75.3383599037983</v>
      </c>
      <c r="I18" s="213" t="s">
        <v>365</v>
      </c>
    </row>
    <row r="19" ht="14.4" spans="1:9">
      <c r="A19" s="210" t="s">
        <v>159</v>
      </c>
      <c r="B19" s="211">
        <f>VLOOKUP(A19,'2019市级公共支出'!A:G,3,0)</f>
        <v>24774.08</v>
      </c>
      <c r="C19" s="110">
        <f>VLOOKUP(A19,'2019市级公共支出'!A:G,4,0)</f>
        <v>2219</v>
      </c>
      <c r="D19" s="207">
        <v>51427.59</v>
      </c>
      <c r="E19" s="125">
        <f t="shared" si="0"/>
        <v>26653.51</v>
      </c>
      <c r="F19" s="208">
        <f t="shared" si="1"/>
        <v>107.586275655847</v>
      </c>
      <c r="G19" s="207">
        <f t="shared" si="2"/>
        <v>49208.59</v>
      </c>
      <c r="H19" s="209">
        <f t="shared" si="3"/>
        <v>2217.60207300586</v>
      </c>
      <c r="I19" s="213" t="s">
        <v>307</v>
      </c>
    </row>
    <row r="20" ht="14.4" spans="1:9">
      <c r="A20" s="210" t="s">
        <v>161</v>
      </c>
      <c r="B20" s="211">
        <f>VLOOKUP(A20,'2019市级公共支出'!A:G,3,0)</f>
        <v>24877.07</v>
      </c>
      <c r="C20" s="110">
        <f>VLOOKUP(A20,'2019市级公共支出'!A:G,4,0)</f>
        <v>1093</v>
      </c>
      <c r="D20" s="207">
        <v>81626.5</v>
      </c>
      <c r="E20" s="125">
        <f t="shared" si="0"/>
        <v>56749.43</v>
      </c>
      <c r="F20" s="208">
        <f t="shared" si="1"/>
        <v>228.119428855569</v>
      </c>
      <c r="G20" s="207">
        <f t="shared" si="2"/>
        <v>80533.5</v>
      </c>
      <c r="H20" s="209">
        <f t="shared" si="3"/>
        <v>7368.11527904849</v>
      </c>
      <c r="I20" s="213" t="s">
        <v>366</v>
      </c>
    </row>
    <row r="21" ht="14.4" spans="1:9">
      <c r="A21" s="210" t="s">
        <v>163</v>
      </c>
      <c r="B21" s="211">
        <f>VLOOKUP(A21,'2019市级公共支出'!A:G,3,0)</f>
        <v>2032.48</v>
      </c>
      <c r="C21" s="110">
        <f>VLOOKUP(A21,'2019市级公共支出'!A:G,4,0)</f>
        <v>2069</v>
      </c>
      <c r="D21" s="207">
        <v>4952.4</v>
      </c>
      <c r="E21" s="125">
        <f t="shared" si="0"/>
        <v>2919.92</v>
      </c>
      <c r="F21" s="208">
        <f t="shared" si="1"/>
        <v>143.662914272219</v>
      </c>
      <c r="G21" s="207">
        <f t="shared" si="2"/>
        <v>2883.4</v>
      </c>
      <c r="H21" s="209">
        <f t="shared" si="3"/>
        <v>139.362010633156</v>
      </c>
      <c r="I21" s="213" t="s">
        <v>367</v>
      </c>
    </row>
    <row r="22" ht="14.4" spans="1:9">
      <c r="A22" s="210" t="s">
        <v>164</v>
      </c>
      <c r="B22" s="211">
        <f>VLOOKUP(A22,'2019市级公共支出'!A:G,3,0)</f>
        <v>98756</v>
      </c>
      <c r="C22" s="110">
        <f>VLOOKUP(A22,'2019市级公共支出'!A:G,4,0)</f>
        <v>78960</v>
      </c>
      <c r="D22" s="207">
        <v>108899</v>
      </c>
      <c r="E22" s="125">
        <f t="shared" si="0"/>
        <v>10143</v>
      </c>
      <c r="F22" s="208">
        <f t="shared" si="1"/>
        <v>10.2707683583782</v>
      </c>
      <c r="G22" s="207">
        <f t="shared" si="2"/>
        <v>29939</v>
      </c>
      <c r="H22" s="209">
        <f t="shared" si="3"/>
        <v>37.9166666666667</v>
      </c>
      <c r="I22" s="213" t="s">
        <v>368</v>
      </c>
    </row>
    <row r="23" ht="14.4" spans="1:9">
      <c r="A23" s="210" t="s">
        <v>166</v>
      </c>
      <c r="B23" s="211">
        <f>VLOOKUP(A23,'2019市级公共支出'!A:G,3,0)</f>
        <v>15438.06</v>
      </c>
      <c r="C23" s="110">
        <f>VLOOKUP(A23,'2019市级公共支出'!A:G,4,0)</f>
        <v>16366</v>
      </c>
      <c r="D23" s="207">
        <v>27636.14</v>
      </c>
      <c r="E23" s="125">
        <f t="shared" si="0"/>
        <v>12198.08</v>
      </c>
      <c r="F23" s="208">
        <f t="shared" si="1"/>
        <v>79.0130366121132</v>
      </c>
      <c r="G23" s="207">
        <f t="shared" si="2"/>
        <v>11270.14</v>
      </c>
      <c r="H23" s="209">
        <f t="shared" si="3"/>
        <v>68.8631308810949</v>
      </c>
      <c r="I23" s="213" t="s">
        <v>369</v>
      </c>
    </row>
    <row r="24" s="206" customFormat="1" spans="1:9">
      <c r="A24" s="212" t="s">
        <v>168</v>
      </c>
      <c r="B24" s="211">
        <f>VLOOKUP(A24,'2019市级公共支出'!A:G,3,0)</f>
        <v>22988.99</v>
      </c>
      <c r="C24" s="110">
        <f>VLOOKUP(A24,'2019市级公共支出'!A:G,4,0)</f>
        <v>25974</v>
      </c>
      <c r="D24" s="207">
        <f>38437.25+123.2</f>
        <v>38560.45</v>
      </c>
      <c r="E24" s="125">
        <f t="shared" si="0"/>
        <v>15571.46</v>
      </c>
      <c r="F24" s="208">
        <f t="shared" si="1"/>
        <v>67.7344241743547</v>
      </c>
      <c r="G24" s="207">
        <f t="shared" si="2"/>
        <v>12586.45</v>
      </c>
      <c r="H24" s="209">
        <f t="shared" si="3"/>
        <v>48.4578809578809</v>
      </c>
      <c r="I24" s="215" t="s">
        <v>370</v>
      </c>
    </row>
    <row r="25" s="206" customFormat="1" spans="1:9">
      <c r="A25" s="212" t="s">
        <v>169</v>
      </c>
      <c r="B25" s="211">
        <f>VLOOKUP(A25,'2019市级公共支出'!A:G,3,0)</f>
        <v>10158.8</v>
      </c>
      <c r="C25" s="110">
        <f>VLOOKUP(A25,'2019市级公共支出'!A:G,4,0)</f>
        <v>1978</v>
      </c>
      <c r="D25" s="207">
        <v>9845.62</v>
      </c>
      <c r="E25" s="125">
        <f t="shared" si="0"/>
        <v>-313.179999999998</v>
      </c>
      <c r="F25" s="208">
        <f t="shared" si="1"/>
        <v>-3.08284443044453</v>
      </c>
      <c r="G25" s="207">
        <f t="shared" si="2"/>
        <v>7867.62</v>
      </c>
      <c r="H25" s="209">
        <f t="shared" si="3"/>
        <v>397.756319514661</v>
      </c>
      <c r="I25" s="216" t="s">
        <v>310</v>
      </c>
    </row>
    <row r="26" ht="14.4" spans="1:9">
      <c r="A26" s="210" t="s">
        <v>171</v>
      </c>
      <c r="B26" s="211">
        <f>VLOOKUP(A26,'2019市级公共支出'!A:G,3,0)</f>
        <v>25738.63</v>
      </c>
      <c r="C26" s="110">
        <f>VLOOKUP(A26,'2019市级公共支出'!A:G,4,0)</f>
        <v>37532</v>
      </c>
      <c r="D26" s="207">
        <v>58886.24</v>
      </c>
      <c r="E26" s="125">
        <f t="shared" si="0"/>
        <v>33147.61</v>
      </c>
      <c r="F26" s="208">
        <f t="shared" si="1"/>
        <v>128.785448176535</v>
      </c>
      <c r="G26" s="207">
        <f t="shared" si="2"/>
        <v>21354.24</v>
      </c>
      <c r="H26" s="209">
        <f t="shared" si="3"/>
        <v>56.8960886710007</v>
      </c>
      <c r="I26" s="213" t="s">
        <v>371</v>
      </c>
    </row>
    <row r="27" s="206" customFormat="1" spans="1:9">
      <c r="A27" s="210" t="s">
        <v>173</v>
      </c>
      <c r="B27" s="211">
        <f>VLOOKUP(A27,'2019市级公共支出'!A:G,3,0)</f>
        <v>17000</v>
      </c>
      <c r="C27" s="110">
        <f>VLOOKUP(A27,'2019市级公共支出'!A:G,4,0)</f>
        <v>0</v>
      </c>
      <c r="D27" s="207">
        <v>20000</v>
      </c>
      <c r="E27" s="125">
        <f t="shared" si="0"/>
        <v>3000</v>
      </c>
      <c r="F27" s="208">
        <f t="shared" si="1"/>
        <v>17.6470588235294</v>
      </c>
      <c r="G27" s="207">
        <f t="shared" si="2"/>
        <v>20000</v>
      </c>
      <c r="H27" s="209">
        <f t="shared" si="3"/>
        <v>0</v>
      </c>
      <c r="I27" s="216"/>
    </row>
    <row r="28" ht="14.4" spans="1:9">
      <c r="A28" s="210" t="s">
        <v>174</v>
      </c>
      <c r="B28" s="211">
        <f>VLOOKUP(A28,'2019市级公共支出'!A:G,3,0)</f>
        <v>75679.03</v>
      </c>
      <c r="C28" s="110">
        <f>VLOOKUP(A28,'2019市级公共支出'!A:G,4,0)</f>
        <v>-17838</v>
      </c>
      <c r="D28" s="207">
        <f>4229.19+16.15</f>
        <v>4245.34</v>
      </c>
      <c r="E28" s="125">
        <f t="shared" si="0"/>
        <v>-71433.69</v>
      </c>
      <c r="F28" s="208">
        <f t="shared" si="1"/>
        <v>-94.3903350769692</v>
      </c>
      <c r="G28" s="207">
        <f t="shared" si="2"/>
        <v>22083.34</v>
      </c>
      <c r="H28" s="209">
        <f t="shared" si="3"/>
        <v>-123.799416974997</v>
      </c>
      <c r="I28" s="217"/>
    </row>
    <row r="29" ht="14.4" spans="1:9">
      <c r="A29" s="210" t="s">
        <v>311</v>
      </c>
      <c r="B29" s="211">
        <v>0</v>
      </c>
      <c r="C29" s="110">
        <v>0</v>
      </c>
      <c r="D29" s="207">
        <v>54382</v>
      </c>
      <c r="E29" s="125">
        <f t="shared" si="0"/>
        <v>54382</v>
      </c>
      <c r="F29" s="208">
        <f t="shared" si="1"/>
        <v>0</v>
      </c>
      <c r="G29" s="207">
        <f t="shared" si="2"/>
        <v>54382</v>
      </c>
      <c r="H29" s="209">
        <f t="shared" si="3"/>
        <v>0</v>
      </c>
      <c r="I29" s="217"/>
    </row>
    <row r="30" spans="1:9">
      <c r="A30" s="210" t="s">
        <v>175</v>
      </c>
      <c r="B30" s="211">
        <f>VLOOKUP(A30,'2019市级公共支出'!A:G,3,0)</f>
        <v>4707</v>
      </c>
      <c r="C30" s="110">
        <f>VLOOKUP(A30,'2019市级公共支出'!A:G,4,0)</f>
        <v>4730</v>
      </c>
      <c r="D30" s="207">
        <v>4705</v>
      </c>
      <c r="E30" s="125">
        <f t="shared" si="0"/>
        <v>-2</v>
      </c>
      <c r="F30" s="208">
        <f t="shared" si="1"/>
        <v>-0.0424899086466964</v>
      </c>
      <c r="G30" s="207">
        <f t="shared" si="2"/>
        <v>-25</v>
      </c>
      <c r="H30" s="209">
        <f t="shared" si="3"/>
        <v>-0.528541226215645</v>
      </c>
      <c r="I30" s="218"/>
    </row>
    <row r="31" spans="1:9">
      <c r="A31" s="210" t="s">
        <v>176</v>
      </c>
      <c r="B31" s="211">
        <f>VLOOKUP(A31,'2019市级公共支出'!A:G,3,0)</f>
        <v>0.23</v>
      </c>
      <c r="C31" s="110">
        <f>VLOOKUP(A31,'2019市级公共支出'!A:G,4,0)</f>
        <v>5</v>
      </c>
      <c r="D31" s="207">
        <v>0.67</v>
      </c>
      <c r="E31" s="125">
        <f t="shared" ref="E31" si="4">D31-B31</f>
        <v>0.44</v>
      </c>
      <c r="F31" s="208">
        <f t="shared" ref="F31" si="5">IF(ISERROR((D31-B31)/B31*100),,(D31-B31)/B31*100)</f>
        <v>191.304347826087</v>
      </c>
      <c r="G31" s="207">
        <f t="shared" ref="G31" si="6">D31-C31</f>
        <v>-4.33</v>
      </c>
      <c r="H31" s="209">
        <f t="shared" ref="H31" si="7">IF(ISERROR((D31-C31)/C31*100),,(D31-C31)/C31*100)</f>
        <v>-86.6</v>
      </c>
      <c r="I31" s="218"/>
    </row>
  </sheetData>
  <sheetProtection formatCells="0" formatColumns="0" formatRows="0"/>
  <mergeCells count="11">
    <mergeCell ref="A1:I1"/>
    <mergeCell ref="D3:H3"/>
    <mergeCell ref="A3:A5"/>
    <mergeCell ref="B3:B5"/>
    <mergeCell ref="C3:C5"/>
    <mergeCell ref="D4:D5"/>
    <mergeCell ref="E4:E5"/>
    <mergeCell ref="F4:F5"/>
    <mergeCell ref="G4:G5"/>
    <mergeCell ref="H4:H5"/>
    <mergeCell ref="I3:I5"/>
  </mergeCells>
  <printOptions horizontalCentered="1"/>
  <pageMargins left="0.708333333333333" right="0.708333333333333" top="0.984027777777778" bottom="0.786805555555556" header="0.511805555555556" footer="0.511805555555556"/>
  <pageSetup paperSize="9" scale="91" fitToHeight="0" orientation="landscape"/>
  <headerFooter alignWithMargins="0">
    <oddFooter>&amp;C&amp;10&amp;P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J508"/>
  <sheetViews>
    <sheetView view="pageBreakPreview" zoomScaleNormal="100" zoomScaleSheetLayoutView="100" topLeftCell="A118" workbookViewId="0">
      <selection activeCell="H138" sqref="H138"/>
    </sheetView>
  </sheetViews>
  <sheetFormatPr defaultColWidth="9" defaultRowHeight="14.4"/>
  <cols>
    <col min="1" max="1" width="17.3796296296296" style="197" customWidth="1"/>
    <col min="2" max="2" width="65.25" style="189" customWidth="1"/>
    <col min="3" max="3" width="18.75" style="189" customWidth="1"/>
  </cols>
  <sheetData>
    <row r="1" ht="22.2" spans="1:3">
      <c r="A1" s="127" t="s">
        <v>51</v>
      </c>
      <c r="B1" s="127"/>
      <c r="C1" s="127"/>
    </row>
    <row r="2" s="116" customFormat="1" ht="15" customHeight="1" spans="1:3">
      <c r="A2" s="198" t="str">
        <f>目录!A27</f>
        <v>表24</v>
      </c>
      <c r="B2" s="63"/>
      <c r="C2" s="64" t="s">
        <v>88</v>
      </c>
    </row>
    <row r="3" s="116" customFormat="1" ht="15" customHeight="1" spans="1:3">
      <c r="A3" s="97" t="s">
        <v>372</v>
      </c>
      <c r="B3" s="97" t="s">
        <v>373</v>
      </c>
      <c r="C3" s="199" t="s">
        <v>240</v>
      </c>
    </row>
    <row r="4" s="116" customFormat="1" ht="15" customHeight="1" spans="1:3">
      <c r="A4" s="200" t="s">
        <v>374</v>
      </c>
      <c r="B4" s="201" t="s">
        <v>97</v>
      </c>
      <c r="C4" s="202">
        <v>2978148.54</v>
      </c>
    </row>
    <row r="5" s="116" customFormat="1" ht="15" customHeight="1" spans="1:10">
      <c r="A5" s="200" t="s">
        <v>375</v>
      </c>
      <c r="B5" s="201" t="s">
        <v>376</v>
      </c>
      <c r="C5" s="203">
        <v>291442.22</v>
      </c>
      <c r="J5" s="204"/>
    </row>
    <row r="6" s="116" customFormat="1" ht="15" customHeight="1" spans="1:3">
      <c r="A6" s="200" t="s">
        <v>377</v>
      </c>
      <c r="B6" s="201" t="s">
        <v>378</v>
      </c>
      <c r="C6" s="203">
        <v>3824.77</v>
      </c>
    </row>
    <row r="7" s="116" customFormat="1" ht="15" customHeight="1" spans="1:3">
      <c r="A7" s="200" t="s">
        <v>379</v>
      </c>
      <c r="B7" s="201" t="s">
        <v>380</v>
      </c>
      <c r="C7" s="203">
        <v>3076.87</v>
      </c>
    </row>
    <row r="8" s="116" customFormat="1" ht="15" customHeight="1" spans="1:3">
      <c r="A8" s="200" t="s">
        <v>381</v>
      </c>
      <c r="B8" s="201" t="s">
        <v>382</v>
      </c>
      <c r="C8" s="203">
        <v>85.78</v>
      </c>
    </row>
    <row r="9" s="116" customFormat="1" ht="15" customHeight="1" spans="1:3">
      <c r="A9" s="200" t="s">
        <v>383</v>
      </c>
      <c r="B9" s="201" t="s">
        <v>384</v>
      </c>
      <c r="C9" s="203">
        <v>30</v>
      </c>
    </row>
    <row r="10" s="116" customFormat="1" ht="15" customHeight="1" spans="1:3">
      <c r="A10" s="200" t="s">
        <v>385</v>
      </c>
      <c r="B10" s="201" t="s">
        <v>386</v>
      </c>
      <c r="C10" s="203">
        <v>135</v>
      </c>
    </row>
    <row r="11" s="116" customFormat="1" ht="15" customHeight="1" spans="1:3">
      <c r="A11" s="200" t="s">
        <v>387</v>
      </c>
      <c r="B11" s="201" t="s">
        <v>388</v>
      </c>
      <c r="C11" s="203">
        <v>40</v>
      </c>
    </row>
    <row r="12" s="116" customFormat="1" ht="15" customHeight="1" spans="1:3">
      <c r="A12" s="200" t="s">
        <v>389</v>
      </c>
      <c r="B12" s="201" t="s">
        <v>390</v>
      </c>
      <c r="C12" s="203">
        <v>40</v>
      </c>
    </row>
    <row r="13" s="116" customFormat="1" ht="15" customHeight="1" spans="1:3">
      <c r="A13" s="200" t="s">
        <v>391</v>
      </c>
      <c r="B13" s="201" t="s">
        <v>392</v>
      </c>
      <c r="C13" s="203">
        <v>94.32</v>
      </c>
    </row>
    <row r="14" s="116" customFormat="1" ht="15" customHeight="1" spans="1:3">
      <c r="A14" s="200" t="s">
        <v>393</v>
      </c>
      <c r="B14" s="201" t="s">
        <v>394</v>
      </c>
      <c r="C14" s="203">
        <v>322.8</v>
      </c>
    </row>
    <row r="15" s="116" customFormat="1" ht="15" customHeight="1" spans="1:3">
      <c r="A15" s="200" t="s">
        <v>395</v>
      </c>
      <c r="B15" s="201" t="s">
        <v>396</v>
      </c>
      <c r="C15" s="203">
        <v>3595.36</v>
      </c>
    </row>
    <row r="16" s="116" customFormat="1" ht="15" customHeight="1" spans="1:3">
      <c r="A16" s="200" t="s">
        <v>397</v>
      </c>
      <c r="B16" s="201" t="s">
        <v>380</v>
      </c>
      <c r="C16" s="203">
        <v>2472.22</v>
      </c>
    </row>
    <row r="17" s="116" customFormat="1" ht="15" customHeight="1" spans="1:3">
      <c r="A17" s="200" t="s">
        <v>398</v>
      </c>
      <c r="B17" s="201" t="s">
        <v>382</v>
      </c>
      <c r="C17" s="203">
        <v>440.95</v>
      </c>
    </row>
    <row r="18" s="116" customFormat="1" ht="15" customHeight="1" spans="1:3">
      <c r="A18" s="200" t="s">
        <v>399</v>
      </c>
      <c r="B18" s="201" t="s">
        <v>400</v>
      </c>
      <c r="C18" s="203">
        <v>80</v>
      </c>
    </row>
    <row r="19" s="116" customFormat="1" ht="15" customHeight="1" spans="1:3">
      <c r="A19" s="200" t="s">
        <v>401</v>
      </c>
      <c r="B19" s="201" t="s">
        <v>402</v>
      </c>
      <c r="C19" s="203">
        <v>30</v>
      </c>
    </row>
    <row r="20" s="116" customFormat="1" ht="15" customHeight="1" spans="1:3">
      <c r="A20" s="200" t="s">
        <v>403</v>
      </c>
      <c r="B20" s="201" t="s">
        <v>404</v>
      </c>
      <c r="C20" s="203">
        <v>261.6</v>
      </c>
    </row>
    <row r="21" s="116" customFormat="1" ht="15" customHeight="1" spans="1:3">
      <c r="A21" s="200" t="s">
        <v>405</v>
      </c>
      <c r="B21" s="201" t="s">
        <v>406</v>
      </c>
      <c r="C21" s="203">
        <v>310.6</v>
      </c>
    </row>
    <row r="22" s="116" customFormat="1" ht="15" customHeight="1" spans="1:3">
      <c r="A22" s="200" t="s">
        <v>407</v>
      </c>
      <c r="B22" s="201" t="s">
        <v>408</v>
      </c>
      <c r="C22" s="203">
        <v>34941.81</v>
      </c>
    </row>
    <row r="23" s="116" customFormat="1" ht="15" customHeight="1" spans="1:3">
      <c r="A23" s="200" t="s">
        <v>409</v>
      </c>
      <c r="B23" s="201" t="s">
        <v>380</v>
      </c>
      <c r="C23" s="203">
        <v>15173.97</v>
      </c>
    </row>
    <row r="24" s="116" customFormat="1" ht="15" customHeight="1" spans="1:3">
      <c r="A24" s="200" t="s">
        <v>410</v>
      </c>
      <c r="B24" s="201" t="s">
        <v>382</v>
      </c>
      <c r="C24" s="203">
        <v>9955.94</v>
      </c>
    </row>
    <row r="25" s="116" customFormat="1" ht="15" customHeight="1" spans="1:3">
      <c r="A25" s="200" t="s">
        <v>411</v>
      </c>
      <c r="B25" s="201" t="s">
        <v>384</v>
      </c>
      <c r="C25" s="203">
        <v>6018.21</v>
      </c>
    </row>
    <row r="26" s="116" customFormat="1" ht="15" customHeight="1" spans="1:3">
      <c r="A26" s="200" t="s">
        <v>412</v>
      </c>
      <c r="B26" s="201" t="s">
        <v>413</v>
      </c>
      <c r="C26" s="203">
        <v>941.51</v>
      </c>
    </row>
    <row r="27" s="116" customFormat="1" ht="15" customHeight="1" spans="1:3">
      <c r="A27" s="200" t="s">
        <v>414</v>
      </c>
      <c r="B27" s="201" t="s">
        <v>415</v>
      </c>
      <c r="C27" s="203">
        <v>2852.18</v>
      </c>
    </row>
    <row r="28" s="116" customFormat="1" ht="15" customHeight="1" spans="1:3">
      <c r="A28" s="200" t="s">
        <v>416</v>
      </c>
      <c r="B28" s="201" t="s">
        <v>417</v>
      </c>
      <c r="C28" s="203">
        <v>6553.37</v>
      </c>
    </row>
    <row r="29" s="116" customFormat="1" ht="15" customHeight="1" spans="1:3">
      <c r="A29" s="200" t="s">
        <v>418</v>
      </c>
      <c r="B29" s="201" t="s">
        <v>380</v>
      </c>
      <c r="C29" s="203">
        <v>3445</v>
      </c>
    </row>
    <row r="30" s="116" customFormat="1" ht="15" customHeight="1" spans="1:3">
      <c r="A30" s="200" t="s">
        <v>419</v>
      </c>
      <c r="B30" s="201" t="s">
        <v>382</v>
      </c>
      <c r="C30" s="203">
        <v>2178.32</v>
      </c>
    </row>
    <row r="31" s="116" customFormat="1" ht="15" customHeight="1" spans="1:3">
      <c r="A31" s="200" t="s">
        <v>420</v>
      </c>
      <c r="B31" s="201" t="s">
        <v>421</v>
      </c>
      <c r="C31" s="203">
        <v>31.37</v>
      </c>
    </row>
    <row r="32" s="116" customFormat="1" ht="15" customHeight="1" spans="1:3">
      <c r="A32" s="200" t="s">
        <v>422</v>
      </c>
      <c r="B32" s="201" t="s">
        <v>423</v>
      </c>
      <c r="C32" s="203">
        <v>898.68</v>
      </c>
    </row>
    <row r="33" s="116" customFormat="1" ht="15" customHeight="1" spans="1:3">
      <c r="A33" s="200" t="s">
        <v>424</v>
      </c>
      <c r="B33" s="201" t="s">
        <v>425</v>
      </c>
      <c r="C33" s="203">
        <v>5895.86</v>
      </c>
    </row>
    <row r="34" s="116" customFormat="1" ht="15" customHeight="1" spans="1:3">
      <c r="A34" s="200" t="s">
        <v>426</v>
      </c>
      <c r="B34" s="201" t="s">
        <v>380</v>
      </c>
      <c r="C34" s="203">
        <v>4287.32</v>
      </c>
    </row>
    <row r="35" s="116" customFormat="1" ht="15" customHeight="1" spans="1:3">
      <c r="A35" s="200" t="s">
        <v>427</v>
      </c>
      <c r="B35" s="201" t="s">
        <v>382</v>
      </c>
      <c r="C35" s="203">
        <v>305.95</v>
      </c>
    </row>
    <row r="36" s="116" customFormat="1" ht="15" customHeight="1" spans="1:3">
      <c r="A36" s="200" t="s">
        <v>428</v>
      </c>
      <c r="B36" s="201" t="s">
        <v>429</v>
      </c>
      <c r="C36" s="203">
        <v>211.56</v>
      </c>
    </row>
    <row r="37" s="116" customFormat="1" ht="15" customHeight="1" spans="1:3">
      <c r="A37" s="200" t="s">
        <v>430</v>
      </c>
      <c r="B37" s="201" t="s">
        <v>431</v>
      </c>
      <c r="C37" s="203">
        <v>406.32</v>
      </c>
    </row>
    <row r="38" s="116" customFormat="1" ht="15" customHeight="1" spans="1:3">
      <c r="A38" s="200" t="s">
        <v>432</v>
      </c>
      <c r="B38" s="201" t="s">
        <v>433</v>
      </c>
      <c r="C38" s="203">
        <v>630</v>
      </c>
    </row>
    <row r="39" s="116" customFormat="1" ht="15" customHeight="1" spans="1:3">
      <c r="A39" s="200" t="s">
        <v>434</v>
      </c>
      <c r="B39" s="201" t="s">
        <v>435</v>
      </c>
      <c r="C39" s="203">
        <v>54.71</v>
      </c>
    </row>
    <row r="40" s="116" customFormat="1" ht="15" customHeight="1" spans="1:3">
      <c r="A40" s="200" t="s">
        <v>436</v>
      </c>
      <c r="B40" s="201" t="s">
        <v>437</v>
      </c>
      <c r="C40" s="203">
        <v>6903.82</v>
      </c>
    </row>
    <row r="41" s="116" customFormat="1" ht="15" customHeight="1" spans="1:3">
      <c r="A41" s="200" t="s">
        <v>438</v>
      </c>
      <c r="B41" s="201" t="s">
        <v>380</v>
      </c>
      <c r="C41" s="203">
        <v>5930.85</v>
      </c>
    </row>
    <row r="42" s="116" customFormat="1" ht="15" customHeight="1" spans="1:3">
      <c r="A42" s="200" t="s">
        <v>439</v>
      </c>
      <c r="B42" s="201" t="s">
        <v>440</v>
      </c>
      <c r="C42" s="203">
        <v>574.97</v>
      </c>
    </row>
    <row r="43" s="116" customFormat="1" ht="15" customHeight="1" spans="1:3">
      <c r="A43" s="200" t="s">
        <v>441</v>
      </c>
      <c r="B43" s="201" t="s">
        <v>442</v>
      </c>
      <c r="C43" s="203">
        <v>350</v>
      </c>
    </row>
    <row r="44" s="116" customFormat="1" ht="15" customHeight="1" spans="1:3">
      <c r="A44" s="200" t="s">
        <v>443</v>
      </c>
      <c r="B44" s="201" t="s">
        <v>444</v>
      </c>
      <c r="C44" s="203">
        <v>48</v>
      </c>
    </row>
    <row r="45" s="116" customFormat="1" ht="15" customHeight="1" spans="1:3">
      <c r="A45" s="200" t="s">
        <v>445</v>
      </c>
      <c r="B45" s="201" t="s">
        <v>446</v>
      </c>
      <c r="C45" s="203">
        <v>22341.37</v>
      </c>
    </row>
    <row r="46" s="116" customFormat="1" ht="15" customHeight="1" spans="1:3">
      <c r="A46" s="200" t="s">
        <v>447</v>
      </c>
      <c r="B46" s="201" t="s">
        <v>380</v>
      </c>
      <c r="C46" s="203">
        <v>436.77</v>
      </c>
    </row>
    <row r="47" s="116" customFormat="1" ht="15" customHeight="1" spans="1:3">
      <c r="A47" s="200" t="s">
        <v>448</v>
      </c>
      <c r="B47" s="201" t="s">
        <v>382</v>
      </c>
      <c r="C47" s="203">
        <v>21904.6</v>
      </c>
    </row>
    <row r="48" s="116" customFormat="1" ht="15" customHeight="1" spans="1:3">
      <c r="A48" s="200" t="s">
        <v>449</v>
      </c>
      <c r="B48" s="201" t="s">
        <v>450</v>
      </c>
      <c r="C48" s="203">
        <v>3032.92</v>
      </c>
    </row>
    <row r="49" s="116" customFormat="1" ht="15" customHeight="1" spans="1:3">
      <c r="A49" s="200" t="s">
        <v>451</v>
      </c>
      <c r="B49" s="201" t="s">
        <v>380</v>
      </c>
      <c r="C49" s="203">
        <v>1897.42</v>
      </c>
    </row>
    <row r="50" s="116" customFormat="1" ht="15" customHeight="1" spans="1:3">
      <c r="A50" s="200" t="s">
        <v>452</v>
      </c>
      <c r="B50" s="201" t="s">
        <v>453</v>
      </c>
      <c r="C50" s="203">
        <v>1123</v>
      </c>
    </row>
    <row r="51" s="116" customFormat="1" ht="15" customHeight="1" spans="1:3">
      <c r="A51" s="200" t="s">
        <v>454</v>
      </c>
      <c r="B51" s="201" t="s">
        <v>440</v>
      </c>
      <c r="C51" s="203">
        <v>12.5</v>
      </c>
    </row>
    <row r="52" s="116" customFormat="1" ht="15" customHeight="1" spans="1:3">
      <c r="A52" s="200" t="s">
        <v>455</v>
      </c>
      <c r="B52" s="201" t="s">
        <v>456</v>
      </c>
      <c r="C52" s="203">
        <v>2627.07</v>
      </c>
    </row>
    <row r="53" s="116" customFormat="1" ht="15" customHeight="1" spans="1:3">
      <c r="A53" s="200" t="s">
        <v>457</v>
      </c>
      <c r="B53" s="201" t="s">
        <v>382</v>
      </c>
      <c r="C53" s="203">
        <v>2627.07</v>
      </c>
    </row>
    <row r="54" s="116" customFormat="1" ht="15" customHeight="1" spans="1:3">
      <c r="A54" s="200" t="s">
        <v>458</v>
      </c>
      <c r="B54" s="201" t="s">
        <v>459</v>
      </c>
      <c r="C54" s="203">
        <v>4441.78</v>
      </c>
    </row>
    <row r="55" s="116" customFormat="1" ht="15" customHeight="1" spans="1:3">
      <c r="A55" s="200" t="s">
        <v>460</v>
      </c>
      <c r="B55" s="201" t="s">
        <v>380</v>
      </c>
      <c r="C55" s="203">
        <v>3075.3</v>
      </c>
    </row>
    <row r="56" s="116" customFormat="1" ht="15" customHeight="1" spans="1:3">
      <c r="A56" s="200" t="s">
        <v>461</v>
      </c>
      <c r="B56" s="201" t="s">
        <v>462</v>
      </c>
      <c r="C56" s="203">
        <v>1366.48</v>
      </c>
    </row>
    <row r="57" s="116" customFormat="1" ht="15" customHeight="1" spans="1:3">
      <c r="A57" s="200" t="s">
        <v>463</v>
      </c>
      <c r="B57" s="201" t="s">
        <v>464</v>
      </c>
      <c r="C57" s="203">
        <v>7838.29</v>
      </c>
    </row>
    <row r="58" s="116" customFormat="1" ht="15" customHeight="1" spans="1:3">
      <c r="A58" s="200" t="s">
        <v>465</v>
      </c>
      <c r="B58" s="201" t="s">
        <v>380</v>
      </c>
      <c r="C58" s="203">
        <v>5045.18</v>
      </c>
    </row>
    <row r="59" s="116" customFormat="1" ht="15" customHeight="1" spans="1:3">
      <c r="A59" s="200" t="s">
        <v>466</v>
      </c>
      <c r="B59" s="201" t="s">
        <v>382</v>
      </c>
      <c r="C59" s="203">
        <v>1625.48</v>
      </c>
    </row>
    <row r="60" s="116" customFormat="1" ht="15" customHeight="1" spans="1:3">
      <c r="A60" s="200" t="s">
        <v>467</v>
      </c>
      <c r="B60" s="201" t="s">
        <v>384</v>
      </c>
      <c r="C60" s="203">
        <v>1167.63</v>
      </c>
    </row>
    <row r="61" s="116" customFormat="1" ht="15" customHeight="1" spans="1:3">
      <c r="A61" s="200" t="s">
        <v>468</v>
      </c>
      <c r="B61" s="201" t="s">
        <v>469</v>
      </c>
      <c r="C61" s="203">
        <v>18484.1</v>
      </c>
    </row>
    <row r="62" s="116" customFormat="1" ht="15" customHeight="1" spans="1:3">
      <c r="A62" s="200" t="s">
        <v>470</v>
      </c>
      <c r="B62" s="201" t="s">
        <v>380</v>
      </c>
      <c r="C62" s="203">
        <v>7690.47</v>
      </c>
    </row>
    <row r="63" s="116" customFormat="1" ht="15" customHeight="1" spans="1:3">
      <c r="A63" s="200" t="s">
        <v>471</v>
      </c>
      <c r="B63" s="201" t="s">
        <v>382</v>
      </c>
      <c r="C63" s="203">
        <v>2191.86</v>
      </c>
    </row>
    <row r="64" s="116" customFormat="1" ht="15" customHeight="1" spans="1:3">
      <c r="A64" s="200" t="s">
        <v>472</v>
      </c>
      <c r="B64" s="201" t="s">
        <v>473</v>
      </c>
      <c r="C64" s="203">
        <v>1176.13</v>
      </c>
    </row>
    <row r="65" s="116" customFormat="1" ht="15" customHeight="1" spans="1:3">
      <c r="A65" s="200" t="s">
        <v>474</v>
      </c>
      <c r="B65" s="201" t="s">
        <v>475</v>
      </c>
      <c r="C65" s="203">
        <v>7425.63</v>
      </c>
    </row>
    <row r="66" s="116" customFormat="1" ht="15" customHeight="1" spans="1:3">
      <c r="A66" s="200" t="s">
        <v>476</v>
      </c>
      <c r="B66" s="201" t="s">
        <v>477</v>
      </c>
      <c r="C66" s="203">
        <v>3587.42</v>
      </c>
    </row>
    <row r="67" s="116" customFormat="1" ht="15" customHeight="1" spans="1:3">
      <c r="A67" s="200" t="s">
        <v>478</v>
      </c>
      <c r="B67" s="201" t="s">
        <v>479</v>
      </c>
      <c r="C67" s="203">
        <v>1335</v>
      </c>
    </row>
    <row r="68" s="116" customFormat="1" ht="15" customHeight="1" spans="1:3">
      <c r="A68" s="200" t="s">
        <v>480</v>
      </c>
      <c r="B68" s="201" t="s">
        <v>481</v>
      </c>
      <c r="C68" s="203">
        <v>484.87</v>
      </c>
    </row>
    <row r="69" s="116" customFormat="1" ht="15" customHeight="1" spans="1:3">
      <c r="A69" s="200" t="s">
        <v>482</v>
      </c>
      <c r="B69" s="201" t="s">
        <v>483</v>
      </c>
      <c r="C69" s="203">
        <v>1767.55</v>
      </c>
    </row>
    <row r="70" s="116" customFormat="1" ht="15" customHeight="1" spans="1:3">
      <c r="A70" s="200" t="s">
        <v>484</v>
      </c>
      <c r="B70" s="201" t="s">
        <v>485</v>
      </c>
      <c r="C70" s="203">
        <v>61</v>
      </c>
    </row>
    <row r="71" s="116" customFormat="1" ht="15" customHeight="1" spans="1:3">
      <c r="A71" s="200" t="s">
        <v>486</v>
      </c>
      <c r="B71" s="201" t="s">
        <v>487</v>
      </c>
      <c r="C71" s="203">
        <v>61</v>
      </c>
    </row>
    <row r="72" s="116" customFormat="1" ht="15" customHeight="1" spans="1:3">
      <c r="A72" s="200" t="s">
        <v>488</v>
      </c>
      <c r="B72" s="201" t="s">
        <v>489</v>
      </c>
      <c r="C72" s="203">
        <v>1729.35</v>
      </c>
    </row>
    <row r="73" s="116" customFormat="1" ht="15" customHeight="1" spans="1:3">
      <c r="A73" s="200" t="s">
        <v>490</v>
      </c>
      <c r="B73" s="201" t="s">
        <v>380</v>
      </c>
      <c r="C73" s="203">
        <v>956.58</v>
      </c>
    </row>
    <row r="74" s="116" customFormat="1" ht="15" customHeight="1" spans="1:3">
      <c r="A74" s="200" t="s">
        <v>491</v>
      </c>
      <c r="B74" s="201" t="s">
        <v>492</v>
      </c>
      <c r="C74" s="203">
        <v>463</v>
      </c>
    </row>
    <row r="75" s="116" customFormat="1" ht="15" customHeight="1" spans="1:3">
      <c r="A75" s="200" t="s">
        <v>493</v>
      </c>
      <c r="B75" s="201" t="s">
        <v>494</v>
      </c>
      <c r="C75" s="203">
        <v>115</v>
      </c>
    </row>
    <row r="76" s="116" customFormat="1" ht="15" customHeight="1" spans="1:3">
      <c r="A76" s="200" t="s">
        <v>495</v>
      </c>
      <c r="B76" s="201" t="s">
        <v>496</v>
      </c>
      <c r="C76" s="203">
        <v>194.77</v>
      </c>
    </row>
    <row r="77" s="116" customFormat="1" ht="15" customHeight="1" spans="1:3">
      <c r="A77" s="200" t="s">
        <v>497</v>
      </c>
      <c r="B77" s="201" t="s">
        <v>498</v>
      </c>
      <c r="C77" s="203">
        <v>1936.41</v>
      </c>
    </row>
    <row r="78" s="116" customFormat="1" ht="15" customHeight="1" spans="1:3">
      <c r="A78" s="200" t="s">
        <v>499</v>
      </c>
      <c r="B78" s="201" t="s">
        <v>380</v>
      </c>
      <c r="C78" s="203">
        <v>1244.72</v>
      </c>
    </row>
    <row r="79" s="116" customFormat="1" ht="15" customHeight="1" spans="1:3">
      <c r="A79" s="200" t="s">
        <v>500</v>
      </c>
      <c r="B79" s="201" t="s">
        <v>382</v>
      </c>
      <c r="C79" s="203">
        <v>691.69</v>
      </c>
    </row>
    <row r="80" s="116" customFormat="1" ht="15" customHeight="1" spans="1:3">
      <c r="A80" s="200" t="s">
        <v>501</v>
      </c>
      <c r="B80" s="201" t="s">
        <v>502</v>
      </c>
      <c r="C80" s="203">
        <v>3444.19</v>
      </c>
    </row>
    <row r="81" s="116" customFormat="1" ht="15" customHeight="1" spans="1:3">
      <c r="A81" s="200" t="s">
        <v>503</v>
      </c>
      <c r="B81" s="201" t="s">
        <v>380</v>
      </c>
      <c r="C81" s="203">
        <v>1869.14</v>
      </c>
    </row>
    <row r="82" s="116" customFormat="1" ht="15" customHeight="1" spans="1:3">
      <c r="A82" s="200" t="s">
        <v>504</v>
      </c>
      <c r="B82" s="201" t="s">
        <v>382</v>
      </c>
      <c r="C82" s="203">
        <v>1575.05</v>
      </c>
    </row>
    <row r="83" s="116" customFormat="1" ht="15" customHeight="1" spans="1:3">
      <c r="A83" s="200" t="s">
        <v>505</v>
      </c>
      <c r="B83" s="201" t="s">
        <v>506</v>
      </c>
      <c r="C83" s="203">
        <v>10652.95</v>
      </c>
    </row>
    <row r="84" s="116" customFormat="1" ht="15" customHeight="1" spans="1:3">
      <c r="A84" s="200" t="s">
        <v>507</v>
      </c>
      <c r="B84" s="201" t="s">
        <v>380</v>
      </c>
      <c r="C84" s="203">
        <v>3574.12</v>
      </c>
    </row>
    <row r="85" s="116" customFormat="1" ht="15" customHeight="1" spans="1:3">
      <c r="A85" s="200" t="s">
        <v>508</v>
      </c>
      <c r="B85" s="201" t="s">
        <v>382</v>
      </c>
      <c r="C85" s="203">
        <v>2531.67</v>
      </c>
    </row>
    <row r="86" s="116" customFormat="1" ht="15" customHeight="1" spans="1:3">
      <c r="A86" s="200" t="s">
        <v>509</v>
      </c>
      <c r="B86" s="201" t="s">
        <v>510</v>
      </c>
      <c r="C86" s="203">
        <v>4547.16</v>
      </c>
    </row>
    <row r="87" s="116" customFormat="1" ht="15" customHeight="1" spans="1:3">
      <c r="A87" s="200" t="s">
        <v>511</v>
      </c>
      <c r="B87" s="201" t="s">
        <v>512</v>
      </c>
      <c r="C87" s="203">
        <v>18466.27</v>
      </c>
    </row>
    <row r="88" s="116" customFormat="1" ht="15" customHeight="1" spans="1:3">
      <c r="A88" s="200" t="s">
        <v>513</v>
      </c>
      <c r="B88" s="201" t="s">
        <v>380</v>
      </c>
      <c r="C88" s="203">
        <v>8551.24</v>
      </c>
    </row>
    <row r="89" s="116" customFormat="1" ht="15" customHeight="1" spans="1:3">
      <c r="A89" s="200" t="s">
        <v>514</v>
      </c>
      <c r="B89" s="201" t="s">
        <v>382</v>
      </c>
      <c r="C89" s="203">
        <v>8181.56</v>
      </c>
    </row>
    <row r="90" s="116" customFormat="1" ht="15" customHeight="1" spans="1:3">
      <c r="A90" s="200" t="s">
        <v>515</v>
      </c>
      <c r="B90" s="201" t="s">
        <v>384</v>
      </c>
      <c r="C90" s="203">
        <v>50</v>
      </c>
    </row>
    <row r="91" s="116" customFormat="1" ht="15" customHeight="1" spans="1:3">
      <c r="A91" s="200" t="s">
        <v>516</v>
      </c>
      <c r="B91" s="201" t="s">
        <v>517</v>
      </c>
      <c r="C91" s="203">
        <v>1375.41</v>
      </c>
    </row>
    <row r="92" s="116" customFormat="1" ht="15" customHeight="1" spans="1:3">
      <c r="A92" s="200" t="s">
        <v>518</v>
      </c>
      <c r="B92" s="201" t="s">
        <v>519</v>
      </c>
      <c r="C92" s="203">
        <v>308.06</v>
      </c>
    </row>
    <row r="93" s="116" customFormat="1" ht="15" customHeight="1" spans="1:3">
      <c r="A93" s="200" t="s">
        <v>520</v>
      </c>
      <c r="B93" s="201" t="s">
        <v>521</v>
      </c>
      <c r="C93" s="203">
        <v>2517.7</v>
      </c>
    </row>
    <row r="94" s="116" customFormat="1" ht="15" customHeight="1" spans="1:3">
      <c r="A94" s="200" t="s">
        <v>522</v>
      </c>
      <c r="B94" s="201" t="s">
        <v>380</v>
      </c>
      <c r="C94" s="203">
        <v>2374.7</v>
      </c>
    </row>
    <row r="95" s="116" customFormat="1" ht="15" customHeight="1" spans="1:3">
      <c r="A95" s="200" t="s">
        <v>523</v>
      </c>
      <c r="B95" s="201" t="s">
        <v>384</v>
      </c>
      <c r="C95" s="203">
        <v>132</v>
      </c>
    </row>
    <row r="96" s="116" customFormat="1" ht="15" customHeight="1" spans="1:3">
      <c r="A96" s="200" t="s">
        <v>524</v>
      </c>
      <c r="B96" s="201" t="s">
        <v>525</v>
      </c>
      <c r="C96" s="203">
        <v>11</v>
      </c>
    </row>
    <row r="97" s="116" customFormat="1" ht="15" customHeight="1" spans="1:3">
      <c r="A97" s="200" t="s">
        <v>526</v>
      </c>
      <c r="B97" s="201" t="s">
        <v>527</v>
      </c>
      <c r="C97" s="203">
        <v>4028.92</v>
      </c>
    </row>
    <row r="98" s="116" customFormat="1" ht="15" customHeight="1" spans="1:3">
      <c r="A98" s="200" t="s">
        <v>528</v>
      </c>
      <c r="B98" s="201" t="s">
        <v>380</v>
      </c>
      <c r="C98" s="203">
        <v>1852.62</v>
      </c>
    </row>
    <row r="99" s="116" customFormat="1" ht="15" customHeight="1" spans="1:3">
      <c r="A99" s="200" t="s">
        <v>529</v>
      </c>
      <c r="B99" s="201" t="s">
        <v>530</v>
      </c>
      <c r="C99" s="203">
        <v>2176.3</v>
      </c>
    </row>
    <row r="100" s="116" customFormat="1" ht="15" customHeight="1" spans="1:3">
      <c r="A100" s="200" t="s">
        <v>531</v>
      </c>
      <c r="B100" s="201" t="s">
        <v>532</v>
      </c>
      <c r="C100" s="203">
        <v>2148.28</v>
      </c>
    </row>
    <row r="101" s="116" customFormat="1" ht="15" customHeight="1" spans="1:3">
      <c r="A101" s="200" t="s">
        <v>533</v>
      </c>
      <c r="B101" s="201" t="s">
        <v>380</v>
      </c>
      <c r="C101" s="203">
        <v>1547.84</v>
      </c>
    </row>
    <row r="102" s="116" customFormat="1" ht="15" customHeight="1" spans="1:3">
      <c r="A102" s="200" t="s">
        <v>534</v>
      </c>
      <c r="B102" s="201" t="s">
        <v>382</v>
      </c>
      <c r="C102" s="203">
        <v>112.58</v>
      </c>
    </row>
    <row r="103" s="116" customFormat="1" ht="15" customHeight="1" spans="1:3">
      <c r="A103" s="200" t="s">
        <v>535</v>
      </c>
      <c r="B103" s="201" t="s">
        <v>536</v>
      </c>
      <c r="C103" s="203">
        <v>94</v>
      </c>
    </row>
    <row r="104" s="116" customFormat="1" ht="15" customHeight="1" spans="1:3">
      <c r="A104" s="200" t="s">
        <v>537</v>
      </c>
      <c r="B104" s="201" t="s">
        <v>538</v>
      </c>
      <c r="C104" s="203">
        <v>185</v>
      </c>
    </row>
    <row r="105" s="116" customFormat="1" ht="15" customHeight="1" spans="1:3">
      <c r="A105" s="200" t="s">
        <v>539</v>
      </c>
      <c r="B105" s="201" t="s">
        <v>540</v>
      </c>
      <c r="C105" s="203">
        <v>208.86</v>
      </c>
    </row>
    <row r="106" s="116" customFormat="1" ht="15" customHeight="1" spans="1:3">
      <c r="A106" s="200" t="s">
        <v>541</v>
      </c>
      <c r="B106" s="201" t="s">
        <v>542</v>
      </c>
      <c r="C106" s="203">
        <v>293.4</v>
      </c>
    </row>
    <row r="107" s="116" customFormat="1" ht="15" customHeight="1" spans="1:3">
      <c r="A107" s="200" t="s">
        <v>543</v>
      </c>
      <c r="B107" s="201" t="s">
        <v>382</v>
      </c>
      <c r="C107" s="203">
        <v>238.4</v>
      </c>
    </row>
    <row r="108" s="116" customFormat="1" ht="15" customHeight="1" spans="1:3">
      <c r="A108" s="200" t="s">
        <v>544</v>
      </c>
      <c r="B108" s="201" t="s">
        <v>481</v>
      </c>
      <c r="C108" s="203">
        <v>55</v>
      </c>
    </row>
    <row r="109" s="116" customFormat="1" ht="15" customHeight="1" spans="1:3">
      <c r="A109" s="200" t="s">
        <v>545</v>
      </c>
      <c r="B109" s="201" t="s">
        <v>546</v>
      </c>
      <c r="C109" s="203">
        <v>110.84</v>
      </c>
    </row>
    <row r="110" s="116" customFormat="1" ht="15" customHeight="1" spans="1:3">
      <c r="A110" s="200" t="s">
        <v>547</v>
      </c>
      <c r="B110" s="201" t="s">
        <v>382</v>
      </c>
      <c r="C110" s="203">
        <v>105.8</v>
      </c>
    </row>
    <row r="111" s="116" customFormat="1" ht="15" customHeight="1" spans="1:3">
      <c r="A111" s="200" t="s">
        <v>548</v>
      </c>
      <c r="B111" s="201" t="s">
        <v>549</v>
      </c>
      <c r="C111" s="203">
        <v>5.04</v>
      </c>
    </row>
    <row r="112" s="116" customFormat="1" ht="15" customHeight="1" spans="1:3">
      <c r="A112" s="200" t="s">
        <v>550</v>
      </c>
      <c r="B112" s="201" t="s">
        <v>551</v>
      </c>
      <c r="C112" s="203">
        <v>833.56</v>
      </c>
    </row>
    <row r="113" s="116" customFormat="1" ht="15" customHeight="1" spans="1:3">
      <c r="A113" s="200" t="s">
        <v>552</v>
      </c>
      <c r="B113" s="201" t="s">
        <v>380</v>
      </c>
      <c r="C113" s="203">
        <v>60</v>
      </c>
    </row>
    <row r="114" s="116" customFormat="1" ht="15" customHeight="1" spans="1:3">
      <c r="A114" s="200" t="s">
        <v>553</v>
      </c>
      <c r="B114" s="201" t="s">
        <v>554</v>
      </c>
      <c r="C114" s="203">
        <v>126.76</v>
      </c>
    </row>
    <row r="115" s="116" customFormat="1" ht="15" customHeight="1" spans="1:3">
      <c r="A115" s="200" t="s">
        <v>555</v>
      </c>
      <c r="B115" s="201" t="s">
        <v>556</v>
      </c>
      <c r="C115" s="203">
        <v>646.8</v>
      </c>
    </row>
    <row r="116" s="116" customFormat="1" ht="15" customHeight="1" spans="1:3">
      <c r="A116" s="200" t="s">
        <v>557</v>
      </c>
      <c r="B116" s="201" t="s">
        <v>558</v>
      </c>
      <c r="C116" s="203">
        <v>37400.37</v>
      </c>
    </row>
    <row r="117" s="116" customFormat="1" ht="15" customHeight="1" spans="1:3">
      <c r="A117" s="200" t="s">
        <v>559</v>
      </c>
      <c r="B117" s="201" t="s">
        <v>380</v>
      </c>
      <c r="C117" s="203">
        <v>9705.18</v>
      </c>
    </row>
    <row r="118" s="116" customFormat="1" ht="15" customHeight="1" spans="1:3">
      <c r="A118" s="200" t="s">
        <v>560</v>
      </c>
      <c r="B118" s="201" t="s">
        <v>382</v>
      </c>
      <c r="C118" s="203">
        <v>1073.15</v>
      </c>
    </row>
    <row r="119" s="116" customFormat="1" ht="15" customHeight="1" spans="1:3">
      <c r="A119" s="200" t="s">
        <v>561</v>
      </c>
      <c r="B119" s="201" t="s">
        <v>384</v>
      </c>
      <c r="C119" s="203">
        <v>756.6</v>
      </c>
    </row>
    <row r="120" s="116" customFormat="1" ht="15" customHeight="1" spans="1:3">
      <c r="A120" s="200" t="s">
        <v>562</v>
      </c>
      <c r="B120" s="201" t="s">
        <v>563</v>
      </c>
      <c r="C120" s="203">
        <v>1110.7</v>
      </c>
    </row>
    <row r="121" s="116" customFormat="1" ht="15" customHeight="1" spans="1:3">
      <c r="A121" s="200" t="s">
        <v>564</v>
      </c>
      <c r="B121" s="201" t="s">
        <v>565</v>
      </c>
      <c r="C121" s="203">
        <v>1034.33</v>
      </c>
    </row>
    <row r="122" s="116" customFormat="1" ht="15" customHeight="1" spans="1:3">
      <c r="A122" s="200" t="s">
        <v>566</v>
      </c>
      <c r="B122" s="201" t="s">
        <v>440</v>
      </c>
      <c r="C122" s="203">
        <v>622.74</v>
      </c>
    </row>
    <row r="123" s="116" customFormat="1" ht="15" customHeight="1" spans="1:3">
      <c r="A123" s="200" t="s">
        <v>567</v>
      </c>
      <c r="B123" s="201" t="s">
        <v>568</v>
      </c>
      <c r="C123" s="203">
        <v>2320.1</v>
      </c>
    </row>
    <row r="124" s="116" customFormat="1" ht="15" customHeight="1" spans="1:3">
      <c r="A124" s="200" t="s">
        <v>569</v>
      </c>
      <c r="B124" s="201" t="s">
        <v>570</v>
      </c>
      <c r="C124" s="203">
        <v>119</v>
      </c>
    </row>
    <row r="125" s="116" customFormat="1" ht="15" customHeight="1" spans="1:3">
      <c r="A125" s="200" t="s">
        <v>571</v>
      </c>
      <c r="B125" s="201" t="s">
        <v>572</v>
      </c>
      <c r="C125" s="203">
        <v>43</v>
      </c>
    </row>
    <row r="126" s="116" customFormat="1" ht="15" customHeight="1" spans="1:3">
      <c r="A126" s="200" t="s">
        <v>573</v>
      </c>
      <c r="B126" s="201" t="s">
        <v>574</v>
      </c>
      <c r="C126" s="203">
        <v>5704.87</v>
      </c>
    </row>
    <row r="127" s="116" customFormat="1" ht="15" customHeight="1" spans="1:3">
      <c r="A127" s="200" t="s">
        <v>575</v>
      </c>
      <c r="B127" s="201" t="s">
        <v>576</v>
      </c>
      <c r="C127" s="203">
        <v>3251.39</v>
      </c>
    </row>
    <row r="128" s="116" customFormat="1" ht="15" customHeight="1" spans="1:3">
      <c r="A128" s="200" t="s">
        <v>577</v>
      </c>
      <c r="B128" s="201" t="s">
        <v>481</v>
      </c>
      <c r="C128" s="203">
        <v>1317.57</v>
      </c>
    </row>
    <row r="129" s="116" customFormat="1" ht="15" customHeight="1" spans="1:3">
      <c r="A129" s="200" t="s">
        <v>578</v>
      </c>
      <c r="B129" s="201" t="s">
        <v>579</v>
      </c>
      <c r="C129" s="203">
        <v>10341.75</v>
      </c>
    </row>
    <row r="130" s="116" customFormat="1" ht="15" customHeight="1" spans="1:3">
      <c r="A130" s="200" t="s">
        <v>580</v>
      </c>
      <c r="B130" s="201" t="s">
        <v>581</v>
      </c>
      <c r="C130" s="203">
        <v>83751.08</v>
      </c>
    </row>
    <row r="131" s="116" customFormat="1" ht="15" customHeight="1" spans="1:3">
      <c r="A131" s="200" t="s">
        <v>582</v>
      </c>
      <c r="B131" s="201" t="s">
        <v>583</v>
      </c>
      <c r="C131" s="203">
        <v>83751.08</v>
      </c>
    </row>
    <row r="132" s="116" customFormat="1" ht="15" customHeight="1" spans="1:3">
      <c r="A132" s="200" t="s">
        <v>584</v>
      </c>
      <c r="B132" s="201" t="s">
        <v>585</v>
      </c>
      <c r="C132" s="203">
        <v>3225.71</v>
      </c>
    </row>
    <row r="133" s="116" customFormat="1" ht="15" customHeight="1" spans="1:3">
      <c r="A133" s="200" t="s">
        <v>586</v>
      </c>
      <c r="B133" s="201" t="s">
        <v>587</v>
      </c>
      <c r="C133" s="203">
        <v>130329.01</v>
      </c>
    </row>
    <row r="134" s="116" customFormat="1" ht="15" customHeight="1" spans="1:3">
      <c r="A134" s="200" t="s">
        <v>588</v>
      </c>
      <c r="B134" s="201" t="s">
        <v>589</v>
      </c>
      <c r="C134" s="203">
        <v>435</v>
      </c>
    </row>
    <row r="135" s="116" customFormat="1" ht="15" customHeight="1" spans="1:3">
      <c r="A135" s="200" t="s">
        <v>590</v>
      </c>
      <c r="B135" s="201" t="s">
        <v>591</v>
      </c>
      <c r="C135" s="203">
        <v>102580.58</v>
      </c>
    </row>
    <row r="136" s="116" customFormat="1" ht="15" customHeight="1" spans="1:3">
      <c r="A136" s="200" t="s">
        <v>592</v>
      </c>
      <c r="B136" s="201" t="s">
        <v>593</v>
      </c>
      <c r="C136" s="203">
        <v>572.82</v>
      </c>
    </row>
    <row r="137" s="116" customFormat="1" ht="15" customHeight="1" spans="1:3">
      <c r="A137" s="200" t="s">
        <v>594</v>
      </c>
      <c r="B137" s="201" t="s">
        <v>595</v>
      </c>
      <c r="C137" s="203">
        <v>2917.13</v>
      </c>
    </row>
    <row r="138" s="116" customFormat="1" ht="15" customHeight="1" spans="1:3">
      <c r="A138" s="200" t="s">
        <v>596</v>
      </c>
      <c r="B138" s="201" t="s">
        <v>597</v>
      </c>
      <c r="C138" s="203">
        <v>8388.85</v>
      </c>
    </row>
    <row r="139" s="116" customFormat="1" ht="15" customHeight="1" spans="1:3">
      <c r="A139" s="200" t="s">
        <v>598</v>
      </c>
      <c r="B139" s="201" t="s">
        <v>599</v>
      </c>
      <c r="C139" s="203">
        <v>7006.1</v>
      </c>
    </row>
    <row r="140" s="116" customFormat="1" ht="15" customHeight="1" spans="1:3">
      <c r="A140" s="200" t="s">
        <v>600</v>
      </c>
      <c r="B140" s="201" t="s">
        <v>601</v>
      </c>
      <c r="C140" s="203">
        <v>8329.53</v>
      </c>
    </row>
    <row r="141" s="116" customFormat="1" ht="15" customHeight="1" spans="1:3">
      <c r="A141" s="200" t="s">
        <v>602</v>
      </c>
      <c r="B141" s="201" t="s">
        <v>603</v>
      </c>
      <c r="C141" s="203">
        <v>99</v>
      </c>
    </row>
    <row r="142" s="116" customFormat="1" ht="15" customHeight="1" spans="1:3">
      <c r="A142" s="200" t="s">
        <v>604</v>
      </c>
      <c r="B142" s="201" t="s">
        <v>605</v>
      </c>
      <c r="C142" s="203">
        <f>282510.04+720</f>
        <v>283230.04</v>
      </c>
    </row>
    <row r="143" s="116" customFormat="1" ht="15" customHeight="1" spans="1:3">
      <c r="A143" s="200" t="s">
        <v>606</v>
      </c>
      <c r="B143" s="201" t="s">
        <v>607</v>
      </c>
      <c r="C143" s="203">
        <v>7351.07</v>
      </c>
    </row>
    <row r="144" s="116" customFormat="1" ht="15" customHeight="1" spans="1:3">
      <c r="A144" s="200" t="s">
        <v>608</v>
      </c>
      <c r="B144" s="201" t="s">
        <v>380</v>
      </c>
      <c r="C144" s="203">
        <v>4227.75</v>
      </c>
    </row>
    <row r="145" s="116" customFormat="1" ht="15" customHeight="1" spans="1:3">
      <c r="A145" s="200" t="s">
        <v>609</v>
      </c>
      <c r="B145" s="201" t="s">
        <v>610</v>
      </c>
      <c r="C145" s="203">
        <v>3123.32</v>
      </c>
    </row>
    <row r="146" s="116" customFormat="1" ht="15" customHeight="1" spans="1:3">
      <c r="A146" s="200" t="s">
        <v>611</v>
      </c>
      <c r="B146" s="201" t="s">
        <v>612</v>
      </c>
      <c r="C146" s="203">
        <v>212818.56</v>
      </c>
    </row>
    <row r="147" s="116" customFormat="1" ht="15" customHeight="1" spans="1:3">
      <c r="A147" s="200" t="s">
        <v>613</v>
      </c>
      <c r="B147" s="201" t="s">
        <v>614</v>
      </c>
      <c r="C147" s="203">
        <v>20800.82</v>
      </c>
    </row>
    <row r="148" s="116" customFormat="1" ht="15" customHeight="1" spans="1:3">
      <c r="A148" s="200" t="s">
        <v>615</v>
      </c>
      <c r="B148" s="201" t="s">
        <v>616</v>
      </c>
      <c r="C148" s="203">
        <v>17.37</v>
      </c>
    </row>
    <row r="149" s="116" customFormat="1" ht="15" customHeight="1" spans="1:3">
      <c r="A149" s="200" t="s">
        <v>617</v>
      </c>
      <c r="B149" s="201" t="s">
        <v>618</v>
      </c>
      <c r="C149" s="203">
        <v>5420.43</v>
      </c>
    </row>
    <row r="150" s="116" customFormat="1" ht="15" customHeight="1" spans="1:3">
      <c r="A150" s="200" t="s">
        <v>619</v>
      </c>
      <c r="B150" s="201" t="s">
        <v>620</v>
      </c>
      <c r="C150" s="203">
        <v>16042.61</v>
      </c>
    </row>
    <row r="151" s="116" customFormat="1" ht="15" customHeight="1" spans="1:3">
      <c r="A151" s="200" t="s">
        <v>621</v>
      </c>
      <c r="B151" s="201" t="s">
        <v>622</v>
      </c>
      <c r="C151" s="203">
        <v>169186.94</v>
      </c>
    </row>
    <row r="152" s="116" customFormat="1" ht="15" customHeight="1" spans="1:3">
      <c r="A152" s="200" t="s">
        <v>623</v>
      </c>
      <c r="B152" s="201" t="s">
        <v>624</v>
      </c>
      <c r="C152" s="203">
        <v>1350.4</v>
      </c>
    </row>
    <row r="153" s="116" customFormat="1" ht="15" customHeight="1" spans="1:3">
      <c r="A153" s="200" t="s">
        <v>625</v>
      </c>
      <c r="B153" s="201" t="s">
        <v>626</v>
      </c>
      <c r="C153" s="203">
        <v>39596.05</v>
      </c>
    </row>
    <row r="154" s="116" customFormat="1" ht="15" customHeight="1" spans="1:3">
      <c r="A154" s="200" t="s">
        <v>627</v>
      </c>
      <c r="B154" s="201" t="s">
        <v>628</v>
      </c>
      <c r="C154" s="203">
        <v>4832.01</v>
      </c>
    </row>
    <row r="155" s="116" customFormat="1" ht="15" customHeight="1" spans="1:3">
      <c r="A155" s="200" t="s">
        <v>629</v>
      </c>
      <c r="B155" s="201" t="s">
        <v>630</v>
      </c>
      <c r="C155" s="203">
        <v>10228.28</v>
      </c>
    </row>
    <row r="156" s="116" customFormat="1" ht="15" customHeight="1" spans="1:3">
      <c r="A156" s="200" t="s">
        <v>631</v>
      </c>
      <c r="B156" s="201" t="s">
        <v>632</v>
      </c>
      <c r="C156" s="203">
        <v>15671.77</v>
      </c>
    </row>
    <row r="157" s="116" customFormat="1" ht="15" customHeight="1" spans="1:3">
      <c r="A157" s="200" t="s">
        <v>633</v>
      </c>
      <c r="B157" s="201" t="s">
        <v>634</v>
      </c>
      <c r="C157" s="203">
        <v>8864</v>
      </c>
    </row>
    <row r="158" s="116" customFormat="1" ht="15" customHeight="1" spans="1:3">
      <c r="A158" s="200" t="s">
        <v>635</v>
      </c>
      <c r="B158" s="201" t="s">
        <v>636</v>
      </c>
      <c r="C158" s="203">
        <v>3060.98</v>
      </c>
    </row>
    <row r="159" s="116" customFormat="1" ht="15" customHeight="1" spans="1:3">
      <c r="A159" s="200" t="s">
        <v>637</v>
      </c>
      <c r="B159" s="201" t="s">
        <v>638</v>
      </c>
      <c r="C159" s="203">
        <v>3060.98</v>
      </c>
    </row>
    <row r="160" s="116" customFormat="1" ht="15" customHeight="1" spans="1:3">
      <c r="A160" s="200" t="s">
        <v>639</v>
      </c>
      <c r="B160" s="201" t="s">
        <v>640</v>
      </c>
      <c r="C160" s="203">
        <v>4504.6</v>
      </c>
    </row>
    <row r="161" s="116" customFormat="1" ht="15" customHeight="1" spans="1:3">
      <c r="A161" s="200" t="s">
        <v>641</v>
      </c>
      <c r="B161" s="201" t="s">
        <v>642</v>
      </c>
      <c r="C161" s="203">
        <v>4504.6</v>
      </c>
    </row>
    <row r="162" s="116" customFormat="1" ht="15" customHeight="1" spans="1:3">
      <c r="A162" s="200" t="s">
        <v>643</v>
      </c>
      <c r="B162" s="201" t="s">
        <v>644</v>
      </c>
      <c r="C162" s="203">
        <v>9169.08</v>
      </c>
    </row>
    <row r="163" s="116" customFormat="1" ht="15" customHeight="1" spans="1:3">
      <c r="A163" s="200" t="s">
        <v>645</v>
      </c>
      <c r="B163" s="201" t="s">
        <v>646</v>
      </c>
      <c r="C163" s="203">
        <v>400</v>
      </c>
    </row>
    <row r="164" s="116" customFormat="1" ht="15" customHeight="1" spans="1:3">
      <c r="A164" s="200" t="s">
        <v>647</v>
      </c>
      <c r="B164" s="201" t="s">
        <v>648</v>
      </c>
      <c r="C164" s="203">
        <v>8769.08</v>
      </c>
    </row>
    <row r="165" s="116" customFormat="1" ht="15" customHeight="1" spans="1:3">
      <c r="A165" s="200" t="s">
        <v>649</v>
      </c>
      <c r="B165" s="201" t="s">
        <v>650</v>
      </c>
      <c r="C165" s="203">
        <v>1082.5</v>
      </c>
    </row>
    <row r="166" s="116" customFormat="1" ht="15" customHeight="1" spans="1:3">
      <c r="A166" s="200" t="s">
        <v>651</v>
      </c>
      <c r="B166" s="201" t="s">
        <v>652</v>
      </c>
      <c r="C166" s="203">
        <v>1082.5</v>
      </c>
    </row>
    <row r="167" s="116" customFormat="1" ht="15" customHeight="1" spans="1:3">
      <c r="A167" s="200" t="s">
        <v>653</v>
      </c>
      <c r="B167" s="201" t="s">
        <v>654</v>
      </c>
      <c r="C167" s="203">
        <f>4927.2+720</f>
        <v>5647.2</v>
      </c>
    </row>
    <row r="168" s="116" customFormat="1" ht="15" customHeight="1" spans="1:3">
      <c r="A168" s="200" t="s">
        <v>655</v>
      </c>
      <c r="B168" s="201" t="s">
        <v>656</v>
      </c>
      <c r="C168" s="203">
        <f>4927.2+720</f>
        <v>5647.2</v>
      </c>
    </row>
    <row r="169" s="116" customFormat="1" ht="15" customHeight="1" spans="1:3">
      <c r="A169" s="200" t="s">
        <v>657</v>
      </c>
      <c r="B169" s="201" t="s">
        <v>658</v>
      </c>
      <c r="C169" s="203">
        <v>716247.66</v>
      </c>
    </row>
    <row r="170" s="116" customFormat="1" ht="15" customHeight="1" spans="1:3">
      <c r="A170" s="200" t="s">
        <v>659</v>
      </c>
      <c r="B170" s="201" t="s">
        <v>660</v>
      </c>
      <c r="C170" s="203">
        <v>36221.52</v>
      </c>
    </row>
    <row r="171" s="116" customFormat="1" ht="15" customHeight="1" spans="1:3">
      <c r="A171" s="200" t="s">
        <v>661</v>
      </c>
      <c r="B171" s="201" t="s">
        <v>380</v>
      </c>
      <c r="C171" s="203">
        <v>1318.47</v>
      </c>
    </row>
    <row r="172" s="116" customFormat="1" ht="15" customHeight="1" spans="1:3">
      <c r="A172" s="200" t="s">
        <v>662</v>
      </c>
      <c r="B172" s="201" t="s">
        <v>382</v>
      </c>
      <c r="C172" s="203">
        <v>40</v>
      </c>
    </row>
    <row r="173" s="116" customFormat="1" ht="15" customHeight="1" spans="1:3">
      <c r="A173" s="200" t="s">
        <v>663</v>
      </c>
      <c r="B173" s="201" t="s">
        <v>664</v>
      </c>
      <c r="C173" s="203">
        <v>34863.06</v>
      </c>
    </row>
    <row r="174" s="116" customFormat="1" ht="15" customHeight="1" spans="1:3">
      <c r="A174" s="200" t="s">
        <v>665</v>
      </c>
      <c r="B174" s="201" t="s">
        <v>666</v>
      </c>
      <c r="C174" s="203">
        <v>6055</v>
      </c>
    </row>
    <row r="175" s="116" customFormat="1" ht="15" customHeight="1" spans="1:3">
      <c r="A175" s="200" t="s">
        <v>667</v>
      </c>
      <c r="B175" s="201" t="s">
        <v>668</v>
      </c>
      <c r="C175" s="203">
        <v>3000</v>
      </c>
    </row>
    <row r="176" s="116" customFormat="1" ht="15" customHeight="1" spans="1:3">
      <c r="A176" s="200" t="s">
        <v>669</v>
      </c>
      <c r="B176" s="201" t="s">
        <v>670</v>
      </c>
      <c r="C176" s="203">
        <v>3055</v>
      </c>
    </row>
    <row r="177" s="116" customFormat="1" ht="15" customHeight="1" spans="1:3">
      <c r="A177" s="200" t="s">
        <v>671</v>
      </c>
      <c r="B177" s="201" t="s">
        <v>672</v>
      </c>
      <c r="C177" s="203">
        <v>94583</v>
      </c>
    </row>
    <row r="178" s="116" customFormat="1" ht="15" customHeight="1" spans="1:3">
      <c r="A178" s="200" t="s">
        <v>673</v>
      </c>
      <c r="B178" s="201" t="s">
        <v>674</v>
      </c>
      <c r="C178" s="203">
        <v>50583</v>
      </c>
    </row>
    <row r="179" s="116" customFormat="1" ht="15" customHeight="1" spans="1:3">
      <c r="A179" s="200" t="s">
        <v>675</v>
      </c>
      <c r="B179" s="201" t="s">
        <v>676</v>
      </c>
      <c r="C179" s="203">
        <v>44000</v>
      </c>
    </row>
    <row r="180" s="116" customFormat="1" ht="15" customHeight="1" spans="1:3">
      <c r="A180" s="200" t="s">
        <v>677</v>
      </c>
      <c r="B180" s="201" t="s">
        <v>678</v>
      </c>
      <c r="C180" s="203">
        <v>73822.16</v>
      </c>
    </row>
    <row r="181" s="116" customFormat="1" ht="15" customHeight="1" spans="1:3">
      <c r="A181" s="200" t="s">
        <v>679</v>
      </c>
      <c r="B181" s="201" t="s">
        <v>680</v>
      </c>
      <c r="C181" s="203">
        <v>15982</v>
      </c>
    </row>
    <row r="182" s="116" customFormat="1" ht="15" customHeight="1" spans="1:3">
      <c r="A182" s="200" t="s">
        <v>681</v>
      </c>
      <c r="B182" s="201" t="s">
        <v>682</v>
      </c>
      <c r="C182" s="203">
        <v>57840.16</v>
      </c>
    </row>
    <row r="183" s="116" customFormat="1" ht="15" customHeight="1" spans="1:3">
      <c r="A183" s="200" t="s">
        <v>683</v>
      </c>
      <c r="B183" s="201" t="s">
        <v>684</v>
      </c>
      <c r="C183" s="203">
        <v>5177</v>
      </c>
    </row>
    <row r="184" s="116" customFormat="1" ht="15" customHeight="1" spans="1:3">
      <c r="A184" s="200" t="s">
        <v>685</v>
      </c>
      <c r="B184" s="201" t="s">
        <v>686</v>
      </c>
      <c r="C184" s="203">
        <v>3670</v>
      </c>
    </row>
    <row r="185" s="116" customFormat="1" ht="15" customHeight="1" spans="1:3">
      <c r="A185" s="200" t="s">
        <v>687</v>
      </c>
      <c r="B185" s="201" t="s">
        <v>688</v>
      </c>
      <c r="C185" s="203">
        <v>1507</v>
      </c>
    </row>
    <row r="186" s="116" customFormat="1" ht="15" customHeight="1" spans="1:3">
      <c r="A186" s="200" t="s">
        <v>689</v>
      </c>
      <c r="B186" s="201" t="s">
        <v>690</v>
      </c>
      <c r="C186" s="203">
        <v>200</v>
      </c>
    </row>
    <row r="187" s="116" customFormat="1" ht="15" customHeight="1" spans="1:3">
      <c r="A187" s="200" t="s">
        <v>691</v>
      </c>
      <c r="B187" s="201" t="s">
        <v>692</v>
      </c>
      <c r="C187" s="203">
        <v>200</v>
      </c>
    </row>
    <row r="188" s="116" customFormat="1" ht="15" customHeight="1" spans="1:3">
      <c r="A188" s="200" t="s">
        <v>693</v>
      </c>
      <c r="B188" s="201" t="s">
        <v>694</v>
      </c>
      <c r="C188" s="203">
        <v>3020.88</v>
      </c>
    </row>
    <row r="189" s="116" customFormat="1" ht="15" customHeight="1" spans="1:3">
      <c r="A189" s="200" t="s">
        <v>695</v>
      </c>
      <c r="B189" s="201" t="s">
        <v>696</v>
      </c>
      <c r="C189" s="203">
        <v>235.4</v>
      </c>
    </row>
    <row r="190" s="116" customFormat="1" ht="15" customHeight="1" spans="1:3">
      <c r="A190" s="200" t="s">
        <v>697</v>
      </c>
      <c r="B190" s="201" t="s">
        <v>698</v>
      </c>
      <c r="C190" s="203">
        <v>2785.48</v>
      </c>
    </row>
    <row r="191" s="116" customFormat="1" ht="15" customHeight="1" spans="1:3">
      <c r="A191" s="200" t="s">
        <v>699</v>
      </c>
      <c r="B191" s="201" t="s">
        <v>700</v>
      </c>
      <c r="C191" s="203">
        <v>2550</v>
      </c>
    </row>
    <row r="192" s="116" customFormat="1" ht="15" customHeight="1" spans="1:3">
      <c r="A192" s="200" t="s">
        <v>701</v>
      </c>
      <c r="B192" s="201" t="s">
        <v>702</v>
      </c>
      <c r="C192" s="203">
        <v>2550</v>
      </c>
    </row>
    <row r="193" s="116" customFormat="1" ht="15" customHeight="1" spans="1:3">
      <c r="A193" s="200" t="s">
        <v>703</v>
      </c>
      <c r="B193" s="201" t="s">
        <v>704</v>
      </c>
      <c r="C193" s="203">
        <v>6020</v>
      </c>
    </row>
    <row r="194" s="116" customFormat="1" ht="15" customHeight="1" spans="1:3">
      <c r="A194" s="200" t="s">
        <v>705</v>
      </c>
      <c r="B194" s="201" t="s">
        <v>706</v>
      </c>
      <c r="C194" s="203">
        <v>6020</v>
      </c>
    </row>
    <row r="195" s="116" customFormat="1" ht="15" customHeight="1" spans="1:3">
      <c r="A195" s="200" t="s">
        <v>707</v>
      </c>
      <c r="B195" s="201" t="s">
        <v>708</v>
      </c>
      <c r="C195" s="203">
        <v>488598.09</v>
      </c>
    </row>
    <row r="196" s="116" customFormat="1" ht="15" customHeight="1" spans="1:3">
      <c r="A196" s="200" t="s">
        <v>709</v>
      </c>
      <c r="B196" s="201" t="s">
        <v>710</v>
      </c>
      <c r="C196" s="203">
        <v>488598.09</v>
      </c>
    </row>
    <row r="197" s="116" customFormat="1" ht="15" customHeight="1" spans="1:3">
      <c r="A197" s="200" t="s">
        <v>711</v>
      </c>
      <c r="B197" s="201" t="s">
        <v>712</v>
      </c>
      <c r="C197" s="203">
        <v>77511.43</v>
      </c>
    </row>
    <row r="198" s="116" customFormat="1" ht="15" customHeight="1" spans="1:3">
      <c r="A198" s="200" t="s">
        <v>713</v>
      </c>
      <c r="B198" s="201" t="s">
        <v>714</v>
      </c>
      <c r="C198" s="203">
        <v>25182.14</v>
      </c>
    </row>
    <row r="199" s="116" customFormat="1" ht="15" customHeight="1" spans="1:3">
      <c r="A199" s="200" t="s">
        <v>715</v>
      </c>
      <c r="B199" s="201" t="s">
        <v>380</v>
      </c>
      <c r="C199" s="203">
        <v>2789.32</v>
      </c>
    </row>
    <row r="200" s="116" customFormat="1" ht="15" customHeight="1" spans="1:3">
      <c r="A200" s="200" t="s">
        <v>716</v>
      </c>
      <c r="B200" s="201" t="s">
        <v>382</v>
      </c>
      <c r="C200" s="203">
        <v>1008</v>
      </c>
    </row>
    <row r="201" s="116" customFormat="1" ht="15" customHeight="1" spans="1:3">
      <c r="A201" s="200" t="s">
        <v>717</v>
      </c>
      <c r="B201" s="201" t="s">
        <v>718</v>
      </c>
      <c r="C201" s="203">
        <v>6162.99</v>
      </c>
    </row>
    <row r="202" s="116" customFormat="1" ht="15" customHeight="1" spans="1:3">
      <c r="A202" s="200" t="s">
        <v>719</v>
      </c>
      <c r="B202" s="201" t="s">
        <v>720</v>
      </c>
      <c r="C202" s="203">
        <v>711.58</v>
      </c>
    </row>
    <row r="203" s="116" customFormat="1" ht="15" customHeight="1" spans="1:3">
      <c r="A203" s="200" t="s">
        <v>721</v>
      </c>
      <c r="B203" s="201" t="s">
        <v>722</v>
      </c>
      <c r="C203" s="203">
        <v>2925</v>
      </c>
    </row>
    <row r="204" s="116" customFormat="1" ht="15" customHeight="1" spans="1:3">
      <c r="A204" s="200" t="s">
        <v>723</v>
      </c>
      <c r="B204" s="201" t="s">
        <v>724</v>
      </c>
      <c r="C204" s="203">
        <v>1207</v>
      </c>
    </row>
    <row r="205" s="116" customFormat="1" ht="15" customHeight="1" spans="1:3">
      <c r="A205" s="200" t="s">
        <v>725</v>
      </c>
      <c r="B205" s="201" t="s">
        <v>726</v>
      </c>
      <c r="C205" s="203">
        <v>320</v>
      </c>
    </row>
    <row r="206" s="116" customFormat="1" ht="15" customHeight="1" spans="1:3">
      <c r="A206" s="200" t="s">
        <v>727</v>
      </c>
      <c r="B206" s="201" t="s">
        <v>728</v>
      </c>
      <c r="C206" s="203">
        <v>2402.21</v>
      </c>
    </row>
    <row r="207" s="116" customFormat="1" ht="15" customHeight="1" spans="1:3">
      <c r="A207" s="200" t="s">
        <v>729</v>
      </c>
      <c r="B207" s="201" t="s">
        <v>730</v>
      </c>
      <c r="C207" s="203">
        <v>1325</v>
      </c>
    </row>
    <row r="208" s="116" customFormat="1" ht="15" customHeight="1" spans="1:3">
      <c r="A208" s="200" t="s">
        <v>731</v>
      </c>
      <c r="B208" s="201" t="s">
        <v>732</v>
      </c>
      <c r="C208" s="203">
        <v>2258.49</v>
      </c>
    </row>
    <row r="209" s="116" customFormat="1" ht="15" customHeight="1" spans="1:3">
      <c r="A209" s="200" t="s">
        <v>733</v>
      </c>
      <c r="B209" s="201" t="s">
        <v>734</v>
      </c>
      <c r="C209" s="203">
        <v>284.6</v>
      </c>
    </row>
    <row r="210" s="116" customFormat="1" ht="15" customHeight="1" spans="1:3">
      <c r="A210" s="200" t="s">
        <v>735</v>
      </c>
      <c r="B210" s="201" t="s">
        <v>736</v>
      </c>
      <c r="C210" s="203">
        <v>1960</v>
      </c>
    </row>
    <row r="211" s="116" customFormat="1" ht="15" customHeight="1" spans="1:3">
      <c r="A211" s="200" t="s">
        <v>737</v>
      </c>
      <c r="B211" s="201" t="s">
        <v>738</v>
      </c>
      <c r="C211" s="203">
        <v>1827.95</v>
      </c>
    </row>
    <row r="212" s="116" customFormat="1" ht="15" customHeight="1" spans="1:3">
      <c r="A212" s="200" t="s">
        <v>739</v>
      </c>
      <c r="B212" s="201" t="s">
        <v>740</v>
      </c>
      <c r="C212" s="203">
        <v>2806.91</v>
      </c>
    </row>
    <row r="213" s="116" customFormat="1" ht="15" customHeight="1" spans="1:3">
      <c r="A213" s="200" t="s">
        <v>741</v>
      </c>
      <c r="B213" s="201" t="s">
        <v>742</v>
      </c>
      <c r="C213" s="203">
        <v>320</v>
      </c>
    </row>
    <row r="214" s="116" customFormat="1" ht="15" customHeight="1" spans="1:3">
      <c r="A214" s="200" t="s">
        <v>743</v>
      </c>
      <c r="B214" s="201" t="s">
        <v>744</v>
      </c>
      <c r="C214" s="203">
        <v>2486.91</v>
      </c>
    </row>
    <row r="215" s="116" customFormat="1" ht="15" customHeight="1" spans="1:3">
      <c r="A215" s="200" t="s">
        <v>745</v>
      </c>
      <c r="B215" s="201" t="s">
        <v>746</v>
      </c>
      <c r="C215" s="203">
        <v>5495.03</v>
      </c>
    </row>
    <row r="216" s="116" customFormat="1" ht="15" customHeight="1" spans="1:3">
      <c r="A216" s="200" t="s">
        <v>747</v>
      </c>
      <c r="B216" s="201" t="s">
        <v>748</v>
      </c>
      <c r="C216" s="203">
        <v>1057.4</v>
      </c>
    </row>
    <row r="217" s="116" customFormat="1" ht="15" customHeight="1" spans="1:3">
      <c r="A217" s="200" t="s">
        <v>749</v>
      </c>
      <c r="B217" s="201" t="s">
        <v>750</v>
      </c>
      <c r="C217" s="203">
        <v>3173.63</v>
      </c>
    </row>
    <row r="218" s="116" customFormat="1" ht="15" customHeight="1" spans="1:3">
      <c r="A218" s="200" t="s">
        <v>751</v>
      </c>
      <c r="B218" s="201" t="s">
        <v>752</v>
      </c>
      <c r="C218" s="203">
        <v>1264</v>
      </c>
    </row>
    <row r="219" s="116" customFormat="1" ht="15" customHeight="1" spans="1:3">
      <c r="A219" s="200" t="s">
        <v>753</v>
      </c>
      <c r="B219" s="201" t="s">
        <v>754</v>
      </c>
      <c r="C219" s="203">
        <v>223.59</v>
      </c>
    </row>
    <row r="220" s="116" customFormat="1" ht="15" customHeight="1" spans="1:3">
      <c r="A220" s="200" t="s">
        <v>755</v>
      </c>
      <c r="B220" s="201" t="s">
        <v>756</v>
      </c>
      <c r="C220" s="203">
        <v>223.59</v>
      </c>
    </row>
    <row r="221" s="116" customFormat="1" ht="15" customHeight="1" spans="1:3">
      <c r="A221" s="200" t="s">
        <v>757</v>
      </c>
      <c r="B221" s="201" t="s">
        <v>758</v>
      </c>
      <c r="C221" s="203">
        <v>355.19</v>
      </c>
    </row>
    <row r="222" s="116" customFormat="1" ht="15" customHeight="1" spans="1:3">
      <c r="A222" s="200" t="s">
        <v>759</v>
      </c>
      <c r="B222" s="201" t="s">
        <v>382</v>
      </c>
      <c r="C222" s="203">
        <v>303</v>
      </c>
    </row>
    <row r="223" s="116" customFormat="1" ht="15" customHeight="1" spans="1:3">
      <c r="A223" s="200" t="s">
        <v>760</v>
      </c>
      <c r="B223" s="201" t="s">
        <v>761</v>
      </c>
      <c r="C223" s="203">
        <v>52.19</v>
      </c>
    </row>
    <row r="224" s="116" customFormat="1" ht="15" customHeight="1" spans="1:3">
      <c r="A224" s="200" t="s">
        <v>762</v>
      </c>
      <c r="B224" s="201" t="s">
        <v>763</v>
      </c>
      <c r="C224" s="203">
        <v>43448.56</v>
      </c>
    </row>
    <row r="225" s="116" customFormat="1" ht="15" customHeight="1" spans="1:3">
      <c r="A225" s="200" t="s">
        <v>764</v>
      </c>
      <c r="B225" s="201" t="s">
        <v>765</v>
      </c>
      <c r="C225" s="203">
        <v>1000</v>
      </c>
    </row>
    <row r="226" s="116" customFormat="1" ht="15" customHeight="1" spans="1:3">
      <c r="A226" s="200" t="s">
        <v>766</v>
      </c>
      <c r="B226" s="201" t="s">
        <v>767</v>
      </c>
      <c r="C226" s="203">
        <v>1920</v>
      </c>
    </row>
    <row r="227" s="116" customFormat="1" ht="15" customHeight="1" spans="1:3">
      <c r="A227" s="200" t="s">
        <v>768</v>
      </c>
      <c r="B227" s="201" t="s">
        <v>769</v>
      </c>
      <c r="C227" s="203">
        <v>40528.56</v>
      </c>
    </row>
    <row r="228" s="116" customFormat="1" ht="15" customHeight="1" spans="1:3">
      <c r="A228" s="200" t="s">
        <v>770</v>
      </c>
      <c r="B228" s="201" t="s">
        <v>771</v>
      </c>
      <c r="C228" s="203">
        <f>161279.34+3048</f>
        <v>164327.34</v>
      </c>
    </row>
    <row r="229" s="116" customFormat="1" ht="15" customHeight="1" spans="1:3">
      <c r="A229" s="200" t="s">
        <v>772</v>
      </c>
      <c r="B229" s="201" t="s">
        <v>773</v>
      </c>
      <c r="C229" s="203">
        <v>64371.92</v>
      </c>
    </row>
    <row r="230" s="116" customFormat="1" ht="15" customHeight="1" spans="1:3">
      <c r="A230" s="200" t="s">
        <v>774</v>
      </c>
      <c r="B230" s="201" t="s">
        <v>380</v>
      </c>
      <c r="C230" s="203">
        <v>2376.74</v>
      </c>
    </row>
    <row r="231" s="116" customFormat="1" ht="15" customHeight="1" spans="1:3">
      <c r="A231" s="200" t="s">
        <v>775</v>
      </c>
      <c r="B231" s="201" t="s">
        <v>382</v>
      </c>
      <c r="C231" s="203">
        <v>4784.71</v>
      </c>
    </row>
    <row r="232" s="116" customFormat="1" ht="15" customHeight="1" spans="1:3">
      <c r="A232" s="200" t="s">
        <v>776</v>
      </c>
      <c r="B232" s="201" t="s">
        <v>440</v>
      </c>
      <c r="C232" s="203">
        <v>2356.64</v>
      </c>
    </row>
    <row r="233" s="116" customFormat="1" ht="15" customHeight="1" spans="1:3">
      <c r="A233" s="200" t="s">
        <v>777</v>
      </c>
      <c r="B233" s="201" t="s">
        <v>778</v>
      </c>
      <c r="C233" s="203">
        <v>10029.33</v>
      </c>
    </row>
    <row r="234" s="116" customFormat="1" ht="15" customHeight="1" spans="1:3">
      <c r="A234" s="200" t="s">
        <v>779</v>
      </c>
      <c r="B234" s="201" t="s">
        <v>780</v>
      </c>
      <c r="C234" s="203">
        <v>44824.5</v>
      </c>
    </row>
    <row r="235" s="116" customFormat="1" ht="15" customHeight="1" spans="1:3">
      <c r="A235" s="200" t="s">
        <v>781</v>
      </c>
      <c r="B235" s="201" t="s">
        <v>782</v>
      </c>
      <c r="C235" s="203">
        <v>3190.89</v>
      </c>
    </row>
    <row r="236" s="116" customFormat="1" ht="15" customHeight="1" spans="1:3">
      <c r="A236" s="200" t="s">
        <v>783</v>
      </c>
      <c r="B236" s="201" t="s">
        <v>380</v>
      </c>
      <c r="C236" s="203">
        <v>1245.97</v>
      </c>
    </row>
    <row r="237" s="116" customFormat="1" ht="15" customHeight="1" spans="1:3">
      <c r="A237" s="200" t="s">
        <v>784</v>
      </c>
      <c r="B237" s="201" t="s">
        <v>382</v>
      </c>
      <c r="C237" s="203">
        <v>826.22</v>
      </c>
    </row>
    <row r="238" s="116" customFormat="1" ht="15" customHeight="1" spans="1:3">
      <c r="A238" s="200" t="s">
        <v>785</v>
      </c>
      <c r="B238" s="201" t="s">
        <v>786</v>
      </c>
      <c r="C238" s="203">
        <v>942.99</v>
      </c>
    </row>
    <row r="239" s="116" customFormat="1" ht="15" customHeight="1" spans="1:3">
      <c r="A239" s="200" t="s">
        <v>787</v>
      </c>
      <c r="B239" s="201" t="s">
        <v>788</v>
      </c>
      <c r="C239" s="203">
        <v>175.71</v>
      </c>
    </row>
    <row r="240" s="116" customFormat="1" ht="15" customHeight="1" spans="1:3">
      <c r="A240" s="200" t="s">
        <v>789</v>
      </c>
      <c r="B240" s="201" t="s">
        <v>790</v>
      </c>
      <c r="C240" s="203">
        <v>63761.78</v>
      </c>
    </row>
    <row r="241" s="116" customFormat="1" ht="15" customHeight="1" spans="1:3">
      <c r="A241" s="200" t="s">
        <v>791</v>
      </c>
      <c r="B241" s="201" t="s">
        <v>792</v>
      </c>
      <c r="C241" s="203">
        <v>22492.81</v>
      </c>
    </row>
    <row r="242" s="116" customFormat="1" ht="15" customHeight="1" spans="1:3">
      <c r="A242" s="200" t="s">
        <v>793</v>
      </c>
      <c r="B242" s="201" t="s">
        <v>794</v>
      </c>
      <c r="C242" s="203">
        <v>13238.11</v>
      </c>
    </row>
    <row r="243" s="116" customFormat="1" ht="15" customHeight="1" spans="1:3">
      <c r="A243" s="200" t="s">
        <v>795</v>
      </c>
      <c r="B243" s="201" t="s">
        <v>796</v>
      </c>
      <c r="C243" s="203">
        <v>19543.79</v>
      </c>
    </row>
    <row r="244" s="116" customFormat="1" ht="15" customHeight="1" spans="1:3">
      <c r="A244" s="200" t="s">
        <v>797</v>
      </c>
      <c r="B244" s="201" t="s">
        <v>798</v>
      </c>
      <c r="C244" s="203">
        <v>8487.07</v>
      </c>
    </row>
    <row r="245" s="116" customFormat="1" ht="15" customHeight="1" spans="1:3">
      <c r="A245" s="200" t="s">
        <v>799</v>
      </c>
      <c r="B245" s="201" t="s">
        <v>800</v>
      </c>
      <c r="C245" s="203">
        <v>4057</v>
      </c>
    </row>
    <row r="246" s="116" customFormat="1" ht="15" customHeight="1" spans="1:3">
      <c r="A246" s="200" t="s">
        <v>801</v>
      </c>
      <c r="B246" s="201" t="s">
        <v>802</v>
      </c>
      <c r="C246" s="203">
        <v>1007</v>
      </c>
    </row>
    <row r="247" s="116" customFormat="1" ht="15" customHeight="1" spans="1:3">
      <c r="A247" s="200" t="s">
        <v>803</v>
      </c>
      <c r="B247" s="201" t="s">
        <v>804</v>
      </c>
      <c r="C247" s="203">
        <v>15</v>
      </c>
    </row>
    <row r="248" s="116" customFormat="1" ht="15" customHeight="1" spans="1:3">
      <c r="A248" s="200" t="s">
        <v>805</v>
      </c>
      <c r="B248" s="201" t="s">
        <v>806</v>
      </c>
      <c r="C248" s="203">
        <v>3035</v>
      </c>
    </row>
    <row r="249" s="116" customFormat="1" ht="15" customHeight="1" spans="1:3">
      <c r="A249" s="200" t="s">
        <v>807</v>
      </c>
      <c r="B249" s="201" t="s">
        <v>808</v>
      </c>
      <c r="C249" s="203">
        <v>1372.9</v>
      </c>
    </row>
    <row r="250" s="116" customFormat="1" ht="15" customHeight="1" spans="1:3">
      <c r="A250" s="200" t="s">
        <v>809</v>
      </c>
      <c r="B250" s="201" t="s">
        <v>810</v>
      </c>
      <c r="C250" s="203">
        <v>175.36</v>
      </c>
    </row>
    <row r="251" s="116" customFormat="1" ht="15" customHeight="1" spans="1:3">
      <c r="A251" s="200" t="s">
        <v>811</v>
      </c>
      <c r="B251" s="201" t="s">
        <v>812</v>
      </c>
      <c r="C251" s="203">
        <v>374.58</v>
      </c>
    </row>
    <row r="252" s="116" customFormat="1" ht="15" customHeight="1" spans="1:3">
      <c r="A252" s="200" t="s">
        <v>813</v>
      </c>
      <c r="B252" s="201" t="s">
        <v>814</v>
      </c>
      <c r="C252" s="203">
        <v>822.96</v>
      </c>
    </row>
    <row r="253" s="116" customFormat="1" ht="15" customHeight="1" spans="1:3">
      <c r="A253" s="200" t="s">
        <v>815</v>
      </c>
      <c r="B253" s="201" t="s">
        <v>816</v>
      </c>
      <c r="C253" s="203">
        <v>6608.74</v>
      </c>
    </row>
    <row r="254" s="116" customFormat="1" ht="15" customHeight="1" spans="1:3">
      <c r="A254" s="200" t="s">
        <v>817</v>
      </c>
      <c r="B254" s="201" t="s">
        <v>818</v>
      </c>
      <c r="C254" s="203">
        <v>273.67</v>
      </c>
    </row>
    <row r="255" s="116" customFormat="1" ht="15" customHeight="1" spans="1:3">
      <c r="A255" s="200" t="s">
        <v>819</v>
      </c>
      <c r="B255" s="201" t="s">
        <v>820</v>
      </c>
      <c r="C255" s="203">
        <v>552</v>
      </c>
    </row>
    <row r="256" s="116" customFormat="1" ht="15" customHeight="1" spans="1:3">
      <c r="A256" s="200" t="s">
        <v>821</v>
      </c>
      <c r="B256" s="201" t="s">
        <v>822</v>
      </c>
      <c r="C256" s="203">
        <v>5668.07</v>
      </c>
    </row>
    <row r="257" s="116" customFormat="1" ht="15" customHeight="1" spans="1:3">
      <c r="A257" s="200" t="s">
        <v>823</v>
      </c>
      <c r="B257" s="201" t="s">
        <v>824</v>
      </c>
      <c r="C257" s="203">
        <v>115</v>
      </c>
    </row>
    <row r="258" s="116" customFormat="1" ht="15" customHeight="1" spans="1:3">
      <c r="A258" s="200" t="s">
        <v>825</v>
      </c>
      <c r="B258" s="201" t="s">
        <v>826</v>
      </c>
      <c r="C258" s="203">
        <v>3480.99</v>
      </c>
    </row>
    <row r="259" s="116" customFormat="1" ht="15" customHeight="1" spans="1:3">
      <c r="A259" s="200" t="s">
        <v>827</v>
      </c>
      <c r="B259" s="201" t="s">
        <v>380</v>
      </c>
      <c r="C259" s="203">
        <v>487.61</v>
      </c>
    </row>
    <row r="260" s="116" customFormat="1" ht="15" customHeight="1" spans="1:3">
      <c r="A260" s="200" t="s">
        <v>828</v>
      </c>
      <c r="B260" s="201" t="s">
        <v>382</v>
      </c>
      <c r="C260" s="203">
        <v>192.2</v>
      </c>
    </row>
    <row r="261" s="116" customFormat="1" ht="15" customHeight="1" spans="1:3">
      <c r="A261" s="200" t="s">
        <v>829</v>
      </c>
      <c r="B261" s="201" t="s">
        <v>830</v>
      </c>
      <c r="C261" s="203">
        <v>34.5</v>
      </c>
    </row>
    <row r="262" s="116" customFormat="1" ht="15" customHeight="1" spans="1:3">
      <c r="A262" s="200" t="s">
        <v>831</v>
      </c>
      <c r="B262" s="201" t="s">
        <v>832</v>
      </c>
      <c r="C262" s="203">
        <v>318.13</v>
      </c>
    </row>
    <row r="263" s="116" customFormat="1" ht="15" customHeight="1" spans="1:3">
      <c r="A263" s="200" t="s">
        <v>833</v>
      </c>
      <c r="B263" s="201" t="s">
        <v>834</v>
      </c>
      <c r="C263" s="203">
        <v>217.1</v>
      </c>
    </row>
    <row r="264" s="116" customFormat="1" ht="15" customHeight="1" spans="1:3">
      <c r="A264" s="200" t="s">
        <v>835</v>
      </c>
      <c r="B264" s="201" t="s">
        <v>836</v>
      </c>
      <c r="C264" s="203">
        <v>2231.44</v>
      </c>
    </row>
    <row r="265" s="116" customFormat="1" ht="15" customHeight="1" spans="1:3">
      <c r="A265" s="200" t="s">
        <v>837</v>
      </c>
      <c r="B265" s="201" t="s">
        <v>838</v>
      </c>
      <c r="C265" s="203">
        <v>606.91</v>
      </c>
    </row>
    <row r="266" s="116" customFormat="1" ht="15" customHeight="1" spans="1:3">
      <c r="A266" s="200" t="s">
        <v>839</v>
      </c>
      <c r="B266" s="201" t="s">
        <v>380</v>
      </c>
      <c r="C266" s="203">
        <v>143.91</v>
      </c>
    </row>
    <row r="267" s="116" customFormat="1" ht="15" customHeight="1" spans="1:3">
      <c r="A267" s="200" t="s">
        <v>840</v>
      </c>
      <c r="B267" s="201" t="s">
        <v>382</v>
      </c>
      <c r="C267" s="203">
        <v>185</v>
      </c>
    </row>
    <row r="268" s="116" customFormat="1" ht="15" customHeight="1" spans="1:3">
      <c r="A268" s="200" t="s">
        <v>841</v>
      </c>
      <c r="B268" s="201" t="s">
        <v>384</v>
      </c>
      <c r="C268" s="203">
        <v>68</v>
      </c>
    </row>
    <row r="269" s="116" customFormat="1" ht="15" customHeight="1" spans="1:3">
      <c r="A269" s="200" t="s">
        <v>842</v>
      </c>
      <c r="B269" s="201" t="s">
        <v>843</v>
      </c>
      <c r="C269" s="203">
        <v>210</v>
      </c>
    </row>
    <row r="270" s="116" customFormat="1" ht="15" customHeight="1" spans="1:3">
      <c r="A270" s="200" t="s">
        <v>844</v>
      </c>
      <c r="B270" s="201" t="s">
        <v>845</v>
      </c>
      <c r="C270" s="203">
        <v>515.12</v>
      </c>
    </row>
    <row r="271" s="116" customFormat="1" ht="15" customHeight="1" spans="1:3">
      <c r="A271" s="200" t="s">
        <v>846</v>
      </c>
      <c r="B271" s="201" t="s">
        <v>847</v>
      </c>
      <c r="C271" s="203">
        <v>515.12</v>
      </c>
    </row>
    <row r="272" s="116" customFormat="1" ht="15" customHeight="1" spans="1:3">
      <c r="A272" s="200" t="s">
        <v>848</v>
      </c>
      <c r="B272" s="201" t="s">
        <v>849</v>
      </c>
      <c r="C272" s="203">
        <v>202.84</v>
      </c>
    </row>
    <row r="273" s="116" customFormat="1" ht="15" customHeight="1" spans="1:3">
      <c r="A273" s="200" t="s">
        <v>850</v>
      </c>
      <c r="B273" s="201" t="s">
        <v>851</v>
      </c>
      <c r="C273" s="203">
        <v>202.84</v>
      </c>
    </row>
    <row r="274" s="116" customFormat="1" ht="15" customHeight="1" spans="1:3">
      <c r="A274" s="200" t="s">
        <v>852</v>
      </c>
      <c r="B274" s="201" t="s">
        <v>853</v>
      </c>
      <c r="C274" s="203">
        <v>8120</v>
      </c>
    </row>
    <row r="275" s="116" customFormat="1" ht="15" customHeight="1" spans="1:3">
      <c r="A275" s="200" t="s">
        <v>854</v>
      </c>
      <c r="B275" s="201" t="s">
        <v>855</v>
      </c>
      <c r="C275" s="203">
        <v>8120</v>
      </c>
    </row>
    <row r="276" s="116" customFormat="1" ht="15" customHeight="1" spans="1:3">
      <c r="A276" s="200" t="s">
        <v>856</v>
      </c>
      <c r="B276" s="201" t="s">
        <v>857</v>
      </c>
      <c r="C276" s="203">
        <v>2206.26</v>
      </c>
    </row>
    <row r="277" s="116" customFormat="1" ht="15" customHeight="1" spans="1:3">
      <c r="A277" s="200" t="s">
        <v>858</v>
      </c>
      <c r="B277" s="201" t="s">
        <v>380</v>
      </c>
      <c r="C277" s="203">
        <v>804.61</v>
      </c>
    </row>
    <row r="278" s="116" customFormat="1" ht="15" customHeight="1" spans="1:3">
      <c r="A278" s="200" t="s">
        <v>859</v>
      </c>
      <c r="B278" s="201" t="s">
        <v>382</v>
      </c>
      <c r="C278" s="203">
        <v>75</v>
      </c>
    </row>
    <row r="279" s="116" customFormat="1" ht="15" customHeight="1" spans="1:3">
      <c r="A279" s="200" t="s">
        <v>860</v>
      </c>
      <c r="B279" s="201" t="s">
        <v>861</v>
      </c>
      <c r="C279" s="203">
        <v>427</v>
      </c>
    </row>
    <row r="280" s="116" customFormat="1" ht="15" customHeight="1" spans="1:3">
      <c r="A280" s="200" t="s">
        <v>862</v>
      </c>
      <c r="B280" s="201" t="s">
        <v>481</v>
      </c>
      <c r="C280" s="203">
        <v>401.65</v>
      </c>
    </row>
    <row r="281" s="116" customFormat="1" ht="15" customHeight="1" spans="1:3">
      <c r="A281" s="200" t="s">
        <v>863</v>
      </c>
      <c r="B281" s="201" t="s">
        <v>864</v>
      </c>
      <c r="C281" s="203">
        <v>498</v>
      </c>
    </row>
    <row r="282" s="116" customFormat="1" ht="15" customHeight="1" spans="1:3">
      <c r="A282" s="200" t="s">
        <v>865</v>
      </c>
      <c r="B282" s="201" t="s">
        <v>866</v>
      </c>
      <c r="C282" s="203">
        <f>2784+3048</f>
        <v>5832</v>
      </c>
    </row>
    <row r="283" s="116" customFormat="1" ht="15" customHeight="1" spans="1:3">
      <c r="A283" s="200" t="s">
        <v>867</v>
      </c>
      <c r="B283" s="201" t="s">
        <v>868</v>
      </c>
      <c r="C283" s="203">
        <f>2784+3048</f>
        <v>5832</v>
      </c>
    </row>
    <row r="284" s="116" customFormat="1" ht="15" customHeight="1" spans="1:3">
      <c r="A284" s="200" t="s">
        <v>869</v>
      </c>
      <c r="B284" s="201" t="s">
        <v>870</v>
      </c>
      <c r="C284" s="203">
        <v>214617.12</v>
      </c>
    </row>
    <row r="285" s="116" customFormat="1" ht="15" customHeight="1" spans="1:3">
      <c r="A285" s="200" t="s">
        <v>871</v>
      </c>
      <c r="B285" s="201" t="s">
        <v>872</v>
      </c>
      <c r="C285" s="203">
        <v>8524.14</v>
      </c>
    </row>
    <row r="286" s="116" customFormat="1" ht="15" customHeight="1" spans="1:3">
      <c r="A286" s="200" t="s">
        <v>873</v>
      </c>
      <c r="B286" s="201" t="s">
        <v>380</v>
      </c>
      <c r="C286" s="203">
        <v>2404.48</v>
      </c>
    </row>
    <row r="287" s="116" customFormat="1" ht="15" customHeight="1" spans="1:3">
      <c r="A287" s="200" t="s">
        <v>874</v>
      </c>
      <c r="B287" s="201" t="s">
        <v>382</v>
      </c>
      <c r="C287" s="203">
        <v>1520</v>
      </c>
    </row>
    <row r="288" s="116" customFormat="1" ht="15" customHeight="1" spans="1:3">
      <c r="A288" s="200" t="s">
        <v>875</v>
      </c>
      <c r="B288" s="201" t="s">
        <v>876</v>
      </c>
      <c r="C288" s="203">
        <v>4599.66</v>
      </c>
    </row>
    <row r="289" s="116" customFormat="1" ht="15" customHeight="1" spans="1:3">
      <c r="A289" s="200" t="s">
        <v>877</v>
      </c>
      <c r="B289" s="201" t="s">
        <v>878</v>
      </c>
      <c r="C289" s="203">
        <v>105340.03</v>
      </c>
    </row>
    <row r="290" s="116" customFormat="1" ht="15" customHeight="1" spans="1:3">
      <c r="A290" s="200" t="s">
        <v>879</v>
      </c>
      <c r="B290" s="201" t="s">
        <v>880</v>
      </c>
      <c r="C290" s="203">
        <v>25039.22</v>
      </c>
    </row>
    <row r="291" s="116" customFormat="1" ht="15" customHeight="1" spans="1:3">
      <c r="A291" s="200" t="s">
        <v>881</v>
      </c>
      <c r="B291" s="201" t="s">
        <v>882</v>
      </c>
      <c r="C291" s="203">
        <v>17647.71</v>
      </c>
    </row>
    <row r="292" s="116" customFormat="1" ht="15" customHeight="1" spans="1:3">
      <c r="A292" s="200" t="s">
        <v>883</v>
      </c>
      <c r="B292" s="201" t="s">
        <v>884</v>
      </c>
      <c r="C292" s="203">
        <v>30886.36</v>
      </c>
    </row>
    <row r="293" s="116" customFormat="1" ht="15" customHeight="1" spans="1:3">
      <c r="A293" s="200" t="s">
        <v>885</v>
      </c>
      <c r="B293" s="201" t="s">
        <v>886</v>
      </c>
      <c r="C293" s="203">
        <v>5703.39</v>
      </c>
    </row>
    <row r="294" s="116" customFormat="1" ht="15" customHeight="1" spans="1:3">
      <c r="A294" s="200" t="s">
        <v>887</v>
      </c>
      <c r="B294" s="201" t="s">
        <v>888</v>
      </c>
      <c r="C294" s="203">
        <v>11335.41</v>
      </c>
    </row>
    <row r="295" s="116" customFormat="1" ht="15" customHeight="1" spans="1:3">
      <c r="A295" s="200" t="s">
        <v>889</v>
      </c>
      <c r="B295" s="201" t="s">
        <v>890</v>
      </c>
      <c r="C295" s="203">
        <v>1172.95</v>
      </c>
    </row>
    <row r="296" s="116" customFormat="1" ht="15" customHeight="1" spans="1:3">
      <c r="A296" s="200" t="s">
        <v>891</v>
      </c>
      <c r="B296" s="201" t="s">
        <v>892</v>
      </c>
      <c r="C296" s="203">
        <v>13555</v>
      </c>
    </row>
    <row r="297" s="116" customFormat="1" ht="15" customHeight="1" spans="1:3">
      <c r="A297" s="200" t="s">
        <v>893</v>
      </c>
      <c r="B297" s="201" t="s">
        <v>894</v>
      </c>
      <c r="C297" s="203">
        <v>32572.04</v>
      </c>
    </row>
    <row r="298" s="116" customFormat="1" ht="15" customHeight="1" spans="1:3">
      <c r="A298" s="200" t="s">
        <v>895</v>
      </c>
      <c r="B298" s="201" t="s">
        <v>896</v>
      </c>
      <c r="C298" s="203">
        <v>8461.35</v>
      </c>
    </row>
    <row r="299" s="116" customFormat="1" ht="15" customHeight="1" spans="1:3">
      <c r="A299" s="200" t="s">
        <v>897</v>
      </c>
      <c r="B299" s="201" t="s">
        <v>898</v>
      </c>
      <c r="C299" s="203">
        <v>1182.06</v>
      </c>
    </row>
    <row r="300" s="116" customFormat="1" ht="15" customHeight="1" spans="1:3">
      <c r="A300" s="200" t="s">
        <v>899</v>
      </c>
      <c r="B300" s="201" t="s">
        <v>900</v>
      </c>
      <c r="C300" s="203">
        <v>5401.9</v>
      </c>
    </row>
    <row r="301" s="116" customFormat="1" ht="15" customHeight="1" spans="1:3">
      <c r="A301" s="200" t="s">
        <v>901</v>
      </c>
      <c r="B301" s="201" t="s">
        <v>902</v>
      </c>
      <c r="C301" s="203">
        <v>486.01</v>
      </c>
    </row>
    <row r="302" s="116" customFormat="1" ht="15" customHeight="1" spans="1:3">
      <c r="A302" s="200" t="s">
        <v>903</v>
      </c>
      <c r="B302" s="201" t="s">
        <v>904</v>
      </c>
      <c r="C302" s="203">
        <v>13983</v>
      </c>
    </row>
    <row r="303" s="116" customFormat="1" ht="15" customHeight="1" spans="1:3">
      <c r="A303" s="200" t="s">
        <v>905</v>
      </c>
      <c r="B303" s="201" t="s">
        <v>906</v>
      </c>
      <c r="C303" s="203">
        <v>3057.72</v>
      </c>
    </row>
    <row r="304" s="116" customFormat="1" ht="15" customHeight="1" spans="1:3">
      <c r="A304" s="200" t="s">
        <v>907</v>
      </c>
      <c r="B304" s="201" t="s">
        <v>908</v>
      </c>
      <c r="C304" s="203">
        <v>132</v>
      </c>
    </row>
    <row r="305" s="116" customFormat="1" ht="15" customHeight="1" spans="1:3">
      <c r="A305" s="200" t="s">
        <v>909</v>
      </c>
      <c r="B305" s="201" t="s">
        <v>910</v>
      </c>
      <c r="C305" s="203">
        <v>132</v>
      </c>
    </row>
    <row r="306" s="116" customFormat="1" ht="15" customHeight="1" spans="1:3">
      <c r="A306" s="200" t="s">
        <v>911</v>
      </c>
      <c r="B306" s="201" t="s">
        <v>912</v>
      </c>
      <c r="C306" s="203">
        <v>90.98</v>
      </c>
    </row>
    <row r="307" s="116" customFormat="1" ht="15" customHeight="1" spans="1:3">
      <c r="A307" s="200" t="s">
        <v>913</v>
      </c>
      <c r="B307" s="201" t="s">
        <v>914</v>
      </c>
      <c r="C307" s="203">
        <v>90.98</v>
      </c>
    </row>
    <row r="308" s="116" customFormat="1" ht="15" customHeight="1" spans="1:3">
      <c r="A308" s="200" t="s">
        <v>915</v>
      </c>
      <c r="B308" s="201" t="s">
        <v>916</v>
      </c>
      <c r="C308" s="203">
        <v>197.13</v>
      </c>
    </row>
    <row r="309" s="116" customFormat="1" ht="15" customHeight="1" spans="1:3">
      <c r="A309" s="200" t="s">
        <v>917</v>
      </c>
      <c r="B309" s="201" t="s">
        <v>918</v>
      </c>
      <c r="C309" s="203">
        <v>27.13</v>
      </c>
    </row>
    <row r="310" s="116" customFormat="1" ht="15" customHeight="1" spans="1:3">
      <c r="A310" s="200" t="s">
        <v>919</v>
      </c>
      <c r="B310" s="201" t="s">
        <v>920</v>
      </c>
      <c r="C310" s="203">
        <v>170</v>
      </c>
    </row>
    <row r="311" s="116" customFormat="1" ht="15" customHeight="1" spans="1:3">
      <c r="A311" s="200" t="s">
        <v>921</v>
      </c>
      <c r="B311" s="201" t="s">
        <v>922</v>
      </c>
      <c r="C311" s="203">
        <v>34843</v>
      </c>
    </row>
    <row r="312" s="116" customFormat="1" ht="15" customHeight="1" spans="1:3">
      <c r="A312" s="200" t="s">
        <v>923</v>
      </c>
      <c r="B312" s="201" t="s">
        <v>924</v>
      </c>
      <c r="C312" s="203">
        <v>34733</v>
      </c>
    </row>
    <row r="313" s="116" customFormat="1" ht="15" customHeight="1" spans="1:3">
      <c r="A313" s="200" t="s">
        <v>925</v>
      </c>
      <c r="B313" s="201" t="s">
        <v>926</v>
      </c>
      <c r="C313" s="203">
        <v>110</v>
      </c>
    </row>
    <row r="314" s="116" customFormat="1" ht="15" customHeight="1" spans="1:3">
      <c r="A314" s="200" t="s">
        <v>927</v>
      </c>
      <c r="B314" s="201" t="s">
        <v>928</v>
      </c>
      <c r="C314" s="203">
        <v>2336.77</v>
      </c>
    </row>
    <row r="315" s="116" customFormat="1" ht="15" customHeight="1" spans="1:3">
      <c r="A315" s="200" t="s">
        <v>929</v>
      </c>
      <c r="B315" s="201" t="s">
        <v>930</v>
      </c>
      <c r="C315" s="203">
        <v>2336.77</v>
      </c>
    </row>
    <row r="316" s="116" customFormat="1" ht="15" customHeight="1" spans="1:3">
      <c r="A316" s="200" t="s">
        <v>931</v>
      </c>
      <c r="B316" s="201" t="s">
        <v>932</v>
      </c>
      <c r="C316" s="203">
        <v>1393.77</v>
      </c>
    </row>
    <row r="317" s="116" customFormat="1" ht="15" customHeight="1" spans="1:3">
      <c r="A317" s="200" t="s">
        <v>933</v>
      </c>
      <c r="B317" s="201" t="s">
        <v>380</v>
      </c>
      <c r="C317" s="203">
        <v>647.48</v>
      </c>
    </row>
    <row r="318" s="116" customFormat="1" ht="15" customHeight="1" spans="1:3">
      <c r="A318" s="200" t="s">
        <v>934</v>
      </c>
      <c r="B318" s="201" t="s">
        <v>382</v>
      </c>
      <c r="C318" s="203">
        <v>176.3</v>
      </c>
    </row>
    <row r="319" s="116" customFormat="1" ht="15" customHeight="1" spans="1:3">
      <c r="A319" s="200" t="s">
        <v>935</v>
      </c>
      <c r="B319" s="201" t="s">
        <v>440</v>
      </c>
      <c r="C319" s="203">
        <v>96.29</v>
      </c>
    </row>
    <row r="320" s="116" customFormat="1" ht="15" customHeight="1" spans="1:3">
      <c r="A320" s="200" t="s">
        <v>936</v>
      </c>
      <c r="B320" s="201" t="s">
        <v>937</v>
      </c>
      <c r="C320" s="203">
        <v>160</v>
      </c>
    </row>
    <row r="321" s="116" customFormat="1" ht="15" customHeight="1" spans="1:3">
      <c r="A321" s="200" t="s">
        <v>938</v>
      </c>
      <c r="B321" s="201" t="s">
        <v>939</v>
      </c>
      <c r="C321" s="203">
        <v>313.7</v>
      </c>
    </row>
    <row r="322" s="116" customFormat="1" ht="15" customHeight="1" spans="1:3">
      <c r="A322" s="200" t="s">
        <v>940</v>
      </c>
      <c r="B322" s="201" t="s">
        <v>941</v>
      </c>
      <c r="C322" s="203">
        <v>29187.26</v>
      </c>
    </row>
    <row r="323" s="116" customFormat="1" ht="15" customHeight="1" spans="1:3">
      <c r="A323" s="200" t="s">
        <v>942</v>
      </c>
      <c r="B323" s="201" t="s">
        <v>943</v>
      </c>
      <c r="C323" s="203">
        <v>29187.26</v>
      </c>
    </row>
    <row r="324" s="116" customFormat="1" ht="15" customHeight="1" spans="1:3">
      <c r="A324" s="200" t="s">
        <v>944</v>
      </c>
      <c r="B324" s="201" t="s">
        <v>945</v>
      </c>
      <c r="C324" s="203">
        <v>44802.32</v>
      </c>
    </row>
    <row r="325" s="116" customFormat="1" ht="15" customHeight="1" spans="1:3">
      <c r="A325" s="200" t="s">
        <v>946</v>
      </c>
      <c r="B325" s="201" t="s">
        <v>947</v>
      </c>
      <c r="C325" s="203">
        <v>7559.02</v>
      </c>
    </row>
    <row r="326" s="116" customFormat="1" ht="15" customHeight="1" spans="1:3">
      <c r="A326" s="200" t="s">
        <v>948</v>
      </c>
      <c r="B326" s="201" t="s">
        <v>380</v>
      </c>
      <c r="C326" s="203">
        <v>3322.28</v>
      </c>
    </row>
    <row r="327" s="116" customFormat="1" ht="15" customHeight="1" spans="1:3">
      <c r="A327" s="200" t="s">
        <v>949</v>
      </c>
      <c r="B327" s="201" t="s">
        <v>382</v>
      </c>
      <c r="C327" s="203">
        <v>4236.73</v>
      </c>
    </row>
    <row r="328" s="116" customFormat="1" ht="15" customHeight="1" spans="1:3">
      <c r="A328" s="200" t="s">
        <v>950</v>
      </c>
      <c r="B328" s="201" t="s">
        <v>951</v>
      </c>
      <c r="C328" s="203">
        <v>17581.64</v>
      </c>
    </row>
    <row r="329" s="116" customFormat="1" ht="15" customHeight="1" spans="1:3">
      <c r="A329" s="200" t="s">
        <v>952</v>
      </c>
      <c r="B329" s="201" t="s">
        <v>953</v>
      </c>
      <c r="C329" s="203">
        <v>600.04</v>
      </c>
    </row>
    <row r="330" s="116" customFormat="1" ht="15" customHeight="1" spans="1:3">
      <c r="A330" s="200" t="s">
        <v>954</v>
      </c>
      <c r="B330" s="201" t="s">
        <v>955</v>
      </c>
      <c r="C330" s="203">
        <v>373.6</v>
      </c>
    </row>
    <row r="331" s="116" customFormat="1" ht="15" customHeight="1" spans="1:3">
      <c r="A331" s="200" t="s">
        <v>956</v>
      </c>
      <c r="B331" s="201" t="s">
        <v>957</v>
      </c>
      <c r="C331" s="203">
        <v>16608</v>
      </c>
    </row>
    <row r="332" s="116" customFormat="1" ht="15" customHeight="1" spans="1:3">
      <c r="A332" s="200" t="s">
        <v>958</v>
      </c>
      <c r="B332" s="201" t="s">
        <v>959</v>
      </c>
      <c r="C332" s="203">
        <v>239</v>
      </c>
    </row>
    <row r="333" s="116" customFormat="1" ht="15" customHeight="1" spans="1:3">
      <c r="A333" s="200" t="s">
        <v>960</v>
      </c>
      <c r="B333" s="201" t="s">
        <v>961</v>
      </c>
      <c r="C333" s="203">
        <v>239</v>
      </c>
    </row>
    <row r="334" s="116" customFormat="1" ht="15" customHeight="1" spans="1:3">
      <c r="A334" s="200" t="s">
        <v>962</v>
      </c>
      <c r="B334" s="201" t="s">
        <v>963</v>
      </c>
      <c r="C334" s="203">
        <v>13517</v>
      </c>
    </row>
    <row r="335" s="116" customFormat="1" ht="15" customHeight="1" spans="1:3">
      <c r="A335" s="200" t="s">
        <v>964</v>
      </c>
      <c r="B335" s="201" t="s">
        <v>965</v>
      </c>
      <c r="C335" s="203">
        <v>13517</v>
      </c>
    </row>
    <row r="336" s="116" customFormat="1" ht="15" customHeight="1" spans="1:3">
      <c r="A336" s="200" t="s">
        <v>966</v>
      </c>
      <c r="B336" s="201" t="s">
        <v>967</v>
      </c>
      <c r="C336" s="203">
        <v>2566.66</v>
      </c>
    </row>
    <row r="337" s="116" customFormat="1" ht="15" customHeight="1" spans="1:3">
      <c r="A337" s="200" t="s">
        <v>968</v>
      </c>
      <c r="B337" s="201" t="s">
        <v>969</v>
      </c>
      <c r="C337" s="203">
        <v>2566.66</v>
      </c>
    </row>
    <row r="338" s="116" customFormat="1" ht="15" customHeight="1" spans="1:3">
      <c r="A338" s="200" t="s">
        <v>970</v>
      </c>
      <c r="B338" s="201" t="s">
        <v>971</v>
      </c>
      <c r="C338" s="203">
        <v>1420</v>
      </c>
    </row>
    <row r="339" s="116" customFormat="1" ht="15" customHeight="1" spans="1:3">
      <c r="A339" s="200" t="s">
        <v>972</v>
      </c>
      <c r="B339" s="201" t="s">
        <v>973</v>
      </c>
      <c r="C339" s="203">
        <v>1420</v>
      </c>
    </row>
    <row r="340" s="116" customFormat="1" ht="15" customHeight="1" spans="1:3">
      <c r="A340" s="200" t="s">
        <v>974</v>
      </c>
      <c r="B340" s="201" t="s">
        <v>975</v>
      </c>
      <c r="C340" s="203">
        <v>234</v>
      </c>
    </row>
    <row r="341" s="116" customFormat="1" ht="15" customHeight="1" spans="1:3">
      <c r="A341" s="200" t="s">
        <v>976</v>
      </c>
      <c r="B341" s="201" t="s">
        <v>977</v>
      </c>
      <c r="C341" s="203">
        <v>234</v>
      </c>
    </row>
    <row r="342" s="116" customFormat="1" ht="15" customHeight="1" spans="1:3">
      <c r="A342" s="200" t="s">
        <v>978</v>
      </c>
      <c r="B342" s="201" t="s">
        <v>979</v>
      </c>
      <c r="C342" s="203">
        <v>1685</v>
      </c>
    </row>
    <row r="343" s="116" customFormat="1" ht="15" customHeight="1" spans="1:3">
      <c r="A343" s="200" t="s">
        <v>980</v>
      </c>
      <c r="B343" s="201" t="s">
        <v>981</v>
      </c>
      <c r="C343" s="203">
        <v>1685</v>
      </c>
    </row>
    <row r="344" s="116" customFormat="1" ht="15" customHeight="1" spans="1:3">
      <c r="A344" s="200" t="s">
        <v>982</v>
      </c>
      <c r="B344" s="201" t="s">
        <v>983</v>
      </c>
      <c r="C344" s="203">
        <v>287331.05</v>
      </c>
    </row>
    <row r="345" s="116" customFormat="1" ht="15" customHeight="1" spans="1:3">
      <c r="A345" s="200" t="s">
        <v>984</v>
      </c>
      <c r="B345" s="201" t="s">
        <v>985</v>
      </c>
      <c r="C345" s="203">
        <v>25865.56</v>
      </c>
    </row>
    <row r="346" s="116" customFormat="1" ht="15" customHeight="1" spans="1:3">
      <c r="A346" s="200" t="s">
        <v>986</v>
      </c>
      <c r="B346" s="201" t="s">
        <v>380</v>
      </c>
      <c r="C346" s="203">
        <v>5041.14</v>
      </c>
    </row>
    <row r="347" s="116" customFormat="1" ht="15" customHeight="1" spans="1:3">
      <c r="A347" s="200" t="s">
        <v>987</v>
      </c>
      <c r="B347" s="201" t="s">
        <v>382</v>
      </c>
      <c r="C347" s="203">
        <v>16216.32</v>
      </c>
    </row>
    <row r="348" s="116" customFormat="1" ht="15" customHeight="1" spans="1:3">
      <c r="A348" s="200" t="s">
        <v>988</v>
      </c>
      <c r="B348" s="201" t="s">
        <v>989</v>
      </c>
      <c r="C348" s="203">
        <v>876.92</v>
      </c>
    </row>
    <row r="349" s="116" customFormat="1" ht="15" customHeight="1" spans="1:3">
      <c r="A349" s="200" t="s">
        <v>990</v>
      </c>
      <c r="B349" s="201" t="s">
        <v>991</v>
      </c>
      <c r="C349" s="203">
        <v>599.82</v>
      </c>
    </row>
    <row r="350" s="116" customFormat="1" ht="15" customHeight="1" spans="1:3">
      <c r="A350" s="200" t="s">
        <v>992</v>
      </c>
      <c r="B350" s="201" t="s">
        <v>993</v>
      </c>
      <c r="C350" s="203">
        <v>3131.35</v>
      </c>
    </row>
    <row r="351" s="116" customFormat="1" ht="15" customHeight="1" spans="1:3">
      <c r="A351" s="200" t="s">
        <v>994</v>
      </c>
      <c r="B351" s="201" t="s">
        <v>995</v>
      </c>
      <c r="C351" s="203">
        <v>174</v>
      </c>
    </row>
    <row r="352" s="116" customFormat="1" ht="15" customHeight="1" spans="1:3">
      <c r="A352" s="200" t="s">
        <v>996</v>
      </c>
      <c r="B352" s="201" t="s">
        <v>997</v>
      </c>
      <c r="C352" s="203">
        <v>174</v>
      </c>
    </row>
    <row r="353" s="116" customFormat="1" ht="15" customHeight="1" spans="1:3">
      <c r="A353" s="200" t="s">
        <v>998</v>
      </c>
      <c r="B353" s="201" t="s">
        <v>999</v>
      </c>
      <c r="C353" s="203">
        <v>103.41</v>
      </c>
    </row>
    <row r="354" s="116" customFormat="1" ht="15" customHeight="1" spans="1:3">
      <c r="A354" s="200" t="s">
        <v>1000</v>
      </c>
      <c r="B354" s="201" t="s">
        <v>1001</v>
      </c>
      <c r="C354" s="203">
        <v>103.41</v>
      </c>
    </row>
    <row r="355" s="116" customFormat="1" ht="15" customHeight="1" spans="1:3">
      <c r="A355" s="200" t="s">
        <v>1002</v>
      </c>
      <c r="B355" s="201" t="s">
        <v>1003</v>
      </c>
      <c r="C355" s="203">
        <v>261188.09</v>
      </c>
    </row>
    <row r="356" s="116" customFormat="1" ht="15" customHeight="1" spans="1:3">
      <c r="A356" s="200" t="s">
        <v>1004</v>
      </c>
      <c r="B356" s="201" t="s">
        <v>1005</v>
      </c>
      <c r="C356" s="203">
        <v>261188.09</v>
      </c>
    </row>
    <row r="357" s="116" customFormat="1" ht="15" customHeight="1" spans="1:3">
      <c r="A357" s="200" t="s">
        <v>1006</v>
      </c>
      <c r="B357" s="201" t="s">
        <v>1007</v>
      </c>
      <c r="C357" s="203">
        <f>127113.01+21</f>
        <v>127134.01</v>
      </c>
    </row>
    <row r="358" s="116" customFormat="1" ht="15" customHeight="1" spans="1:3">
      <c r="A358" s="200" t="s">
        <v>1008</v>
      </c>
      <c r="B358" s="201" t="s">
        <v>1009</v>
      </c>
      <c r="C358" s="203">
        <v>61087.08</v>
      </c>
    </row>
    <row r="359" s="116" customFormat="1" ht="15" customHeight="1" spans="1:3">
      <c r="A359" s="200" t="s">
        <v>1010</v>
      </c>
      <c r="B359" s="201" t="s">
        <v>380</v>
      </c>
      <c r="C359" s="203">
        <v>4087.5</v>
      </c>
    </row>
    <row r="360" s="116" customFormat="1" ht="15" customHeight="1" spans="1:3">
      <c r="A360" s="200" t="s">
        <v>1011</v>
      </c>
      <c r="B360" s="201" t="s">
        <v>382</v>
      </c>
      <c r="C360" s="203">
        <v>80</v>
      </c>
    </row>
    <row r="361" s="116" customFormat="1" ht="15" customHeight="1" spans="1:3">
      <c r="A361" s="200" t="s">
        <v>1012</v>
      </c>
      <c r="B361" s="201" t="s">
        <v>481</v>
      </c>
      <c r="C361" s="203">
        <v>2238.62</v>
      </c>
    </row>
    <row r="362" s="116" customFormat="1" ht="15" customHeight="1" spans="1:3">
      <c r="A362" s="200" t="s">
        <v>1013</v>
      </c>
      <c r="B362" s="201" t="s">
        <v>1014</v>
      </c>
      <c r="C362" s="203">
        <v>489</v>
      </c>
    </row>
    <row r="363" s="116" customFormat="1" ht="15" customHeight="1" spans="1:3">
      <c r="A363" s="200" t="s">
        <v>1015</v>
      </c>
      <c r="B363" s="201" t="s">
        <v>1016</v>
      </c>
      <c r="C363" s="203">
        <v>171</v>
      </c>
    </row>
    <row r="364" s="116" customFormat="1" ht="15" customHeight="1" spans="1:3">
      <c r="A364" s="200" t="s">
        <v>1017</v>
      </c>
      <c r="B364" s="201" t="s">
        <v>1018</v>
      </c>
      <c r="C364" s="203">
        <v>822</v>
      </c>
    </row>
    <row r="365" s="116" customFormat="1" ht="15" customHeight="1" spans="1:3">
      <c r="A365" s="200" t="s">
        <v>1019</v>
      </c>
      <c r="B365" s="201" t="s">
        <v>1020</v>
      </c>
      <c r="C365" s="203">
        <v>134</v>
      </c>
    </row>
    <row r="366" s="116" customFormat="1" ht="15" customHeight="1" spans="1:3">
      <c r="A366" s="200" t="s">
        <v>1021</v>
      </c>
      <c r="B366" s="201" t="s">
        <v>1022</v>
      </c>
      <c r="C366" s="203">
        <v>22</v>
      </c>
    </row>
    <row r="367" s="116" customFormat="1" ht="15" customHeight="1" spans="1:3">
      <c r="A367" s="200" t="s">
        <v>1023</v>
      </c>
      <c r="B367" s="201" t="s">
        <v>1024</v>
      </c>
      <c r="C367" s="203">
        <v>277</v>
      </c>
    </row>
    <row r="368" s="116" customFormat="1" ht="15" customHeight="1" spans="1:3">
      <c r="A368" s="200" t="s">
        <v>1025</v>
      </c>
      <c r="B368" s="201" t="s">
        <v>1026</v>
      </c>
      <c r="C368" s="203">
        <v>360</v>
      </c>
    </row>
    <row r="369" s="116" customFormat="1" ht="15" customHeight="1" spans="1:3">
      <c r="A369" s="200" t="s">
        <v>1027</v>
      </c>
      <c r="B369" s="201" t="s">
        <v>1028</v>
      </c>
      <c r="C369" s="203">
        <v>15</v>
      </c>
    </row>
    <row r="370" s="116" customFormat="1" ht="15" customHeight="1" spans="1:3">
      <c r="A370" s="200" t="s">
        <v>1029</v>
      </c>
      <c r="B370" s="201" t="s">
        <v>1030</v>
      </c>
      <c r="C370" s="203">
        <v>20</v>
      </c>
    </row>
    <row r="371" s="116" customFormat="1" ht="15" customHeight="1" spans="1:3">
      <c r="A371" s="200" t="s">
        <v>1031</v>
      </c>
      <c r="B371" s="201" t="s">
        <v>1032</v>
      </c>
      <c r="C371" s="203">
        <v>52370.95</v>
      </c>
    </row>
    <row r="372" s="116" customFormat="1" ht="15" customHeight="1" spans="1:3">
      <c r="A372" s="200" t="s">
        <v>1033</v>
      </c>
      <c r="B372" s="201" t="s">
        <v>1034</v>
      </c>
      <c r="C372" s="203">
        <v>16363.09</v>
      </c>
    </row>
    <row r="373" s="116" customFormat="1" ht="15" customHeight="1" spans="1:3">
      <c r="A373" s="200" t="s">
        <v>1035</v>
      </c>
      <c r="B373" s="201" t="s">
        <v>1036</v>
      </c>
      <c r="C373" s="203">
        <v>3156.2</v>
      </c>
    </row>
    <row r="374" s="116" customFormat="1" ht="15" customHeight="1" spans="1:3">
      <c r="A374" s="200" t="s">
        <v>1037</v>
      </c>
      <c r="B374" s="201" t="s">
        <v>1038</v>
      </c>
      <c r="C374" s="203">
        <v>2236.09</v>
      </c>
    </row>
    <row r="375" s="116" customFormat="1" ht="15" customHeight="1" spans="1:3">
      <c r="A375" s="200" t="s">
        <v>1039</v>
      </c>
      <c r="B375" s="201" t="s">
        <v>1040</v>
      </c>
      <c r="C375" s="203">
        <v>130</v>
      </c>
    </row>
    <row r="376" s="116" customFormat="1" ht="15" customHeight="1" spans="1:3">
      <c r="A376" s="200" t="s">
        <v>1041</v>
      </c>
      <c r="B376" s="201" t="s">
        <v>1042</v>
      </c>
      <c r="C376" s="203">
        <v>211.43</v>
      </c>
    </row>
    <row r="377" s="116" customFormat="1" ht="15" customHeight="1" spans="1:3">
      <c r="A377" s="200" t="s">
        <v>1043</v>
      </c>
      <c r="B377" s="201" t="s">
        <v>1044</v>
      </c>
      <c r="C377" s="203">
        <v>408.96</v>
      </c>
    </row>
    <row r="378" s="116" customFormat="1" ht="15" customHeight="1" spans="1:3">
      <c r="A378" s="200" t="s">
        <v>1045</v>
      </c>
      <c r="B378" s="201" t="s">
        <v>1046</v>
      </c>
      <c r="C378" s="203">
        <v>10220.41</v>
      </c>
    </row>
    <row r="379" s="116" customFormat="1" ht="15" customHeight="1" spans="1:3">
      <c r="A379" s="200" t="s">
        <v>1047</v>
      </c>
      <c r="B379" s="201" t="s">
        <v>1048</v>
      </c>
      <c r="C379" s="203">
        <v>6523.3</v>
      </c>
    </row>
    <row r="380" s="116" customFormat="1" ht="15" customHeight="1" spans="1:3">
      <c r="A380" s="200" t="s">
        <v>1049</v>
      </c>
      <c r="B380" s="201" t="s">
        <v>380</v>
      </c>
      <c r="C380" s="203">
        <v>2074.34</v>
      </c>
    </row>
    <row r="381" s="116" customFormat="1" ht="15" customHeight="1" spans="1:3">
      <c r="A381" s="200" t="s">
        <v>1050</v>
      </c>
      <c r="B381" s="201" t="s">
        <v>382</v>
      </c>
      <c r="C381" s="203">
        <v>106.27</v>
      </c>
    </row>
    <row r="382" s="116" customFormat="1" ht="15" customHeight="1" spans="1:3">
      <c r="A382" s="200" t="s">
        <v>1051</v>
      </c>
      <c r="B382" s="201" t="s">
        <v>1052</v>
      </c>
      <c r="C382" s="203">
        <v>1622.9</v>
      </c>
    </row>
    <row r="383" s="116" customFormat="1" ht="15" customHeight="1" spans="1:3">
      <c r="A383" s="200" t="s">
        <v>1053</v>
      </c>
      <c r="B383" s="201" t="s">
        <v>1054</v>
      </c>
      <c r="C383" s="203">
        <v>590.06</v>
      </c>
    </row>
    <row r="384" s="116" customFormat="1" ht="15" customHeight="1" spans="1:3">
      <c r="A384" s="200" t="s">
        <v>1055</v>
      </c>
      <c r="B384" s="201" t="s">
        <v>1056</v>
      </c>
      <c r="C384" s="203">
        <v>289.9</v>
      </c>
    </row>
    <row r="385" s="116" customFormat="1" ht="15" customHeight="1" spans="1:3">
      <c r="A385" s="200" t="s">
        <v>1057</v>
      </c>
      <c r="B385" s="201" t="s">
        <v>1058</v>
      </c>
      <c r="C385" s="203">
        <v>1839.83</v>
      </c>
    </row>
    <row r="386" s="116" customFormat="1" ht="15" customHeight="1" spans="1:3">
      <c r="A386" s="200" t="s">
        <v>1059</v>
      </c>
      <c r="B386" s="201" t="s">
        <v>1060</v>
      </c>
      <c r="C386" s="203">
        <v>42301.54</v>
      </c>
    </row>
    <row r="387" s="116" customFormat="1" ht="15" customHeight="1" spans="1:3">
      <c r="A387" s="200" t="s">
        <v>1061</v>
      </c>
      <c r="B387" s="201" t="s">
        <v>1062</v>
      </c>
      <c r="C387" s="203">
        <v>42301.54</v>
      </c>
    </row>
    <row r="388" s="116" customFormat="1" ht="15" customHeight="1" spans="1:3">
      <c r="A388" s="200" t="s">
        <v>1063</v>
      </c>
      <c r="B388" s="201" t="s">
        <v>1064</v>
      </c>
      <c r="C388" s="203">
        <v>463</v>
      </c>
    </row>
    <row r="389" s="116" customFormat="1" ht="15" customHeight="1" spans="1:3">
      <c r="A389" s="200" t="s">
        <v>1065</v>
      </c>
      <c r="B389" s="201" t="s">
        <v>1066</v>
      </c>
      <c r="C389" s="203">
        <v>103</v>
      </c>
    </row>
    <row r="390" s="116" customFormat="1" ht="15" customHeight="1" spans="1:3">
      <c r="A390" s="200" t="s">
        <v>1067</v>
      </c>
      <c r="B390" s="201" t="s">
        <v>1068</v>
      </c>
      <c r="C390" s="203">
        <v>360</v>
      </c>
    </row>
    <row r="391" s="116" customFormat="1" ht="15" customHeight="1" spans="1:3">
      <c r="A391" s="200" t="s">
        <v>1069</v>
      </c>
      <c r="B391" s="201" t="s">
        <v>1070</v>
      </c>
      <c r="C391" s="203">
        <f>375+21</f>
        <v>396</v>
      </c>
    </row>
    <row r="392" s="116" customFormat="1" ht="15" customHeight="1" spans="1:3">
      <c r="A392" s="200" t="s">
        <v>1071</v>
      </c>
      <c r="B392" s="201" t="s">
        <v>1072</v>
      </c>
      <c r="C392" s="203">
        <f>375+21</f>
        <v>396</v>
      </c>
    </row>
    <row r="393" s="116" customFormat="1" ht="15" customHeight="1" spans="1:3">
      <c r="A393" s="200" t="s">
        <v>1073</v>
      </c>
      <c r="B393" s="201" t="s">
        <v>1074</v>
      </c>
      <c r="C393" s="203">
        <v>172783.68</v>
      </c>
    </row>
    <row r="394" s="116" customFormat="1" ht="15" customHeight="1" spans="1:3">
      <c r="A394" s="200" t="s">
        <v>1075</v>
      </c>
      <c r="B394" s="201" t="s">
        <v>1076</v>
      </c>
      <c r="C394" s="203">
        <v>160481.32</v>
      </c>
    </row>
    <row r="395" s="116" customFormat="1" ht="15" customHeight="1" spans="1:3">
      <c r="A395" s="200" t="s">
        <v>1077</v>
      </c>
      <c r="B395" s="201" t="s">
        <v>380</v>
      </c>
      <c r="C395" s="203">
        <v>9542.8</v>
      </c>
    </row>
    <row r="396" s="116" customFormat="1" ht="15" customHeight="1" spans="1:3">
      <c r="A396" s="200" t="s">
        <v>1078</v>
      </c>
      <c r="B396" s="201" t="s">
        <v>382</v>
      </c>
      <c r="C396" s="203">
        <v>6345.32</v>
      </c>
    </row>
    <row r="397" spans="1:3">
      <c r="A397" s="200" t="s">
        <v>1079</v>
      </c>
      <c r="B397" s="201" t="s">
        <v>1080</v>
      </c>
      <c r="C397" s="203">
        <v>236.7</v>
      </c>
    </row>
    <row r="398" spans="1:3">
      <c r="A398" s="200" t="s">
        <v>1081</v>
      </c>
      <c r="B398" s="201" t="s">
        <v>1082</v>
      </c>
      <c r="C398" s="203">
        <v>22024.57</v>
      </c>
    </row>
    <row r="399" spans="1:3">
      <c r="A399" s="200" t="s">
        <v>1083</v>
      </c>
      <c r="B399" s="201" t="s">
        <v>1084</v>
      </c>
      <c r="C399" s="203">
        <v>127.53</v>
      </c>
    </row>
    <row r="400" spans="1:3">
      <c r="A400" s="200" t="s">
        <v>1085</v>
      </c>
      <c r="B400" s="201" t="s">
        <v>1086</v>
      </c>
      <c r="C400" s="203">
        <v>1020</v>
      </c>
    </row>
    <row r="401" spans="1:3">
      <c r="A401" s="200" t="s">
        <v>1087</v>
      </c>
      <c r="B401" s="201" t="s">
        <v>1088</v>
      </c>
      <c r="C401" s="203">
        <v>121184.4</v>
      </c>
    </row>
    <row r="402" spans="1:3">
      <c r="A402" s="200" t="s">
        <v>1089</v>
      </c>
      <c r="B402" s="201" t="s">
        <v>1090</v>
      </c>
      <c r="C402" s="203">
        <v>164.5</v>
      </c>
    </row>
    <row r="403" spans="1:3">
      <c r="A403" s="200" t="s">
        <v>1091</v>
      </c>
      <c r="B403" s="201" t="s">
        <v>382</v>
      </c>
      <c r="C403" s="203">
        <v>49.5</v>
      </c>
    </row>
    <row r="404" spans="1:3">
      <c r="A404" s="200" t="s">
        <v>1092</v>
      </c>
      <c r="B404" s="201" t="s">
        <v>1093</v>
      </c>
      <c r="C404" s="203">
        <v>115</v>
      </c>
    </row>
    <row r="405" spans="1:3">
      <c r="A405" s="200" t="s">
        <v>1094</v>
      </c>
      <c r="B405" s="201" t="s">
        <v>1095</v>
      </c>
      <c r="C405" s="203">
        <v>2783.94</v>
      </c>
    </row>
    <row r="406" spans="1:3">
      <c r="A406" s="200" t="s">
        <v>1096</v>
      </c>
      <c r="B406" s="201" t="s">
        <v>1097</v>
      </c>
      <c r="C406" s="203">
        <v>2783.94</v>
      </c>
    </row>
    <row r="407" spans="1:3">
      <c r="A407" s="200" t="s">
        <v>1098</v>
      </c>
      <c r="B407" s="201" t="s">
        <v>1099</v>
      </c>
      <c r="C407" s="203">
        <v>9353.92</v>
      </c>
    </row>
    <row r="408" spans="1:3">
      <c r="A408" s="200" t="s">
        <v>1100</v>
      </c>
      <c r="B408" s="201" t="s">
        <v>1101</v>
      </c>
      <c r="C408" s="203">
        <v>1533.92</v>
      </c>
    </row>
    <row r="409" spans="1:3">
      <c r="A409" s="200" t="s">
        <v>1102</v>
      </c>
      <c r="B409" s="201" t="s">
        <v>1103</v>
      </c>
      <c r="C409" s="203">
        <v>7820</v>
      </c>
    </row>
    <row r="410" spans="1:3">
      <c r="A410" s="200" t="s">
        <v>1104</v>
      </c>
      <c r="B410" s="201" t="s">
        <v>1105</v>
      </c>
      <c r="C410" s="203">
        <v>51427.59</v>
      </c>
    </row>
    <row r="411" spans="1:3">
      <c r="A411" s="200" t="s">
        <v>1106</v>
      </c>
      <c r="B411" s="201" t="s">
        <v>1107</v>
      </c>
      <c r="C411" s="203">
        <v>28963.07</v>
      </c>
    </row>
    <row r="412" spans="1:3">
      <c r="A412" s="200" t="s">
        <v>1108</v>
      </c>
      <c r="B412" s="201" t="s">
        <v>1109</v>
      </c>
      <c r="C412" s="203">
        <v>143.17</v>
      </c>
    </row>
    <row r="413" spans="1:3">
      <c r="A413" s="200" t="s">
        <v>1110</v>
      </c>
      <c r="B413" s="201" t="s">
        <v>1111</v>
      </c>
      <c r="C413" s="203">
        <v>28819.9</v>
      </c>
    </row>
    <row r="414" spans="1:3">
      <c r="A414" s="200" t="s">
        <v>1112</v>
      </c>
      <c r="B414" s="201" t="s">
        <v>1113</v>
      </c>
      <c r="C414" s="203">
        <v>1514.52</v>
      </c>
    </row>
    <row r="415" spans="1:3">
      <c r="A415" s="200" t="s">
        <v>1114</v>
      </c>
      <c r="B415" s="201" t="s">
        <v>380</v>
      </c>
      <c r="C415" s="203">
        <v>1195.88</v>
      </c>
    </row>
    <row r="416" spans="1:3">
      <c r="A416" s="200" t="s">
        <v>1115</v>
      </c>
      <c r="B416" s="201" t="s">
        <v>1116</v>
      </c>
      <c r="C416" s="203">
        <v>318.63</v>
      </c>
    </row>
    <row r="417" spans="1:3">
      <c r="A417" s="200" t="s">
        <v>1117</v>
      </c>
      <c r="B417" s="201" t="s">
        <v>1118</v>
      </c>
      <c r="C417" s="203">
        <v>950</v>
      </c>
    </row>
    <row r="418" spans="1:3">
      <c r="A418" s="200" t="s">
        <v>1119</v>
      </c>
      <c r="B418" s="201" t="s">
        <v>1120</v>
      </c>
      <c r="C418" s="203">
        <v>950</v>
      </c>
    </row>
    <row r="419" spans="1:3">
      <c r="A419" s="200" t="s">
        <v>1121</v>
      </c>
      <c r="B419" s="201" t="s">
        <v>1122</v>
      </c>
      <c r="C419" s="203">
        <v>20000</v>
      </c>
    </row>
    <row r="420" spans="1:3">
      <c r="A420" s="200" t="s">
        <v>1123</v>
      </c>
      <c r="B420" s="201" t="s">
        <v>1124</v>
      </c>
      <c r="C420" s="203">
        <v>20000</v>
      </c>
    </row>
    <row r="421" spans="1:3">
      <c r="A421" s="200" t="s">
        <v>1125</v>
      </c>
      <c r="B421" s="201" t="s">
        <v>1126</v>
      </c>
      <c r="C421" s="203">
        <v>81626.5</v>
      </c>
    </row>
    <row r="422" spans="1:3">
      <c r="A422" s="200" t="s">
        <v>1127</v>
      </c>
      <c r="B422" s="201" t="s">
        <v>1128</v>
      </c>
      <c r="C422" s="203">
        <v>915</v>
      </c>
    </row>
    <row r="423" spans="1:3">
      <c r="A423" s="200" t="s">
        <v>1129</v>
      </c>
      <c r="B423" s="201" t="s">
        <v>1130</v>
      </c>
      <c r="C423" s="203">
        <v>915</v>
      </c>
    </row>
    <row r="424" spans="1:3">
      <c r="A424" s="200" t="s">
        <v>1131</v>
      </c>
      <c r="B424" s="201" t="s">
        <v>1132</v>
      </c>
      <c r="C424" s="203">
        <v>45911.5</v>
      </c>
    </row>
    <row r="425" spans="1:3">
      <c r="A425" s="200" t="s">
        <v>1133</v>
      </c>
      <c r="B425" s="201" t="s">
        <v>1134</v>
      </c>
      <c r="C425" s="203">
        <v>45911.5</v>
      </c>
    </row>
    <row r="426" spans="1:3">
      <c r="A426" s="200" t="s">
        <v>1135</v>
      </c>
      <c r="B426" s="201" t="s">
        <v>1136</v>
      </c>
      <c r="C426" s="203">
        <v>34800</v>
      </c>
    </row>
    <row r="427" spans="1:3">
      <c r="A427" s="200" t="s">
        <v>1137</v>
      </c>
      <c r="B427" s="201" t="s">
        <v>1138</v>
      </c>
      <c r="C427" s="203">
        <v>34800</v>
      </c>
    </row>
    <row r="428" spans="1:3">
      <c r="A428" s="200" t="s">
        <v>1139</v>
      </c>
      <c r="B428" s="201" t="s">
        <v>1140</v>
      </c>
      <c r="C428" s="203">
        <v>4952.4</v>
      </c>
    </row>
    <row r="429" spans="1:3">
      <c r="A429" s="200" t="s">
        <v>1141</v>
      </c>
      <c r="B429" s="201" t="s">
        <v>1142</v>
      </c>
      <c r="C429" s="203">
        <v>1058.42</v>
      </c>
    </row>
    <row r="430" spans="1:3">
      <c r="A430" s="200" t="s">
        <v>1143</v>
      </c>
      <c r="B430" s="201" t="s">
        <v>382</v>
      </c>
      <c r="C430" s="203">
        <v>985</v>
      </c>
    </row>
    <row r="431" spans="1:3">
      <c r="A431" s="200" t="s">
        <v>1144</v>
      </c>
      <c r="B431" s="201" t="s">
        <v>1145</v>
      </c>
      <c r="C431" s="203">
        <v>73.42</v>
      </c>
    </row>
    <row r="432" spans="1:3">
      <c r="A432" s="200" t="s">
        <v>1146</v>
      </c>
      <c r="B432" s="201" t="s">
        <v>1147</v>
      </c>
      <c r="C432" s="203">
        <v>20</v>
      </c>
    </row>
    <row r="433" spans="1:3">
      <c r="A433" s="200" t="s">
        <v>1148</v>
      </c>
      <c r="B433" s="201" t="s">
        <v>1149</v>
      </c>
      <c r="C433" s="203">
        <v>20</v>
      </c>
    </row>
    <row r="434" spans="1:3">
      <c r="A434" s="200" t="s">
        <v>1150</v>
      </c>
      <c r="B434" s="201" t="s">
        <v>1151</v>
      </c>
      <c r="C434" s="203">
        <v>3603</v>
      </c>
    </row>
    <row r="435" spans="1:3">
      <c r="A435" s="200" t="s">
        <v>1152</v>
      </c>
      <c r="B435" s="201" t="s">
        <v>1153</v>
      </c>
      <c r="C435" s="203">
        <v>3603</v>
      </c>
    </row>
    <row r="436" spans="1:3">
      <c r="A436" s="200" t="s">
        <v>1154</v>
      </c>
      <c r="B436" s="201" t="s">
        <v>1155</v>
      </c>
      <c r="C436" s="203">
        <v>270.98</v>
      </c>
    </row>
    <row r="437" spans="1:3">
      <c r="A437" s="200" t="s">
        <v>1156</v>
      </c>
      <c r="B437" s="201" t="s">
        <v>1157</v>
      </c>
      <c r="C437" s="203">
        <v>270.98</v>
      </c>
    </row>
    <row r="438" spans="1:3">
      <c r="A438" s="200" t="s">
        <v>1158</v>
      </c>
      <c r="B438" s="201" t="s">
        <v>1159</v>
      </c>
      <c r="C438" s="203">
        <v>108899</v>
      </c>
    </row>
    <row r="439" spans="1:3">
      <c r="A439" s="200" t="s">
        <v>1160</v>
      </c>
      <c r="B439" s="201" t="s">
        <v>1161</v>
      </c>
      <c r="C439" s="203">
        <v>68700</v>
      </c>
    </row>
    <row r="440" spans="1:3">
      <c r="A440" s="200" t="s">
        <v>1162</v>
      </c>
      <c r="B440" s="201" t="s">
        <v>1163</v>
      </c>
      <c r="C440" s="203">
        <v>40199</v>
      </c>
    </row>
    <row r="441" spans="1:3">
      <c r="A441" s="200" t="s">
        <v>1164</v>
      </c>
      <c r="B441" s="201" t="s">
        <v>1165</v>
      </c>
      <c r="C441" s="203">
        <v>27636.14</v>
      </c>
    </row>
    <row r="442" spans="1:3">
      <c r="A442" s="200" t="s">
        <v>1166</v>
      </c>
      <c r="B442" s="201" t="s">
        <v>1167</v>
      </c>
      <c r="C442" s="203">
        <v>22431.4</v>
      </c>
    </row>
    <row r="443" spans="1:3">
      <c r="A443" s="200" t="s">
        <v>1168</v>
      </c>
      <c r="B443" s="201" t="s">
        <v>380</v>
      </c>
      <c r="C443" s="203">
        <v>3355.2</v>
      </c>
    </row>
    <row r="444" spans="1:3">
      <c r="A444" s="200" t="s">
        <v>1169</v>
      </c>
      <c r="B444" s="201" t="s">
        <v>382</v>
      </c>
      <c r="C444" s="203">
        <v>280</v>
      </c>
    </row>
    <row r="445" spans="1:3">
      <c r="A445" s="200" t="s">
        <v>1170</v>
      </c>
      <c r="B445" s="201" t="s">
        <v>1171</v>
      </c>
      <c r="C445" s="203">
        <v>14883.07</v>
      </c>
    </row>
    <row r="446" spans="1:3">
      <c r="A446" s="200" t="s">
        <v>1172</v>
      </c>
      <c r="B446" s="201" t="s">
        <v>1173</v>
      </c>
      <c r="C446" s="203">
        <v>469.57</v>
      </c>
    </row>
    <row r="447" spans="1:3">
      <c r="A447" s="200" t="s">
        <v>1174</v>
      </c>
      <c r="B447" s="201" t="s">
        <v>481</v>
      </c>
      <c r="C447" s="203">
        <v>201.2</v>
      </c>
    </row>
    <row r="448" spans="1:3">
      <c r="A448" s="200" t="s">
        <v>1175</v>
      </c>
      <c r="B448" s="201" t="s">
        <v>1176</v>
      </c>
      <c r="C448" s="203">
        <v>3242.36</v>
      </c>
    </row>
    <row r="449" spans="1:3">
      <c r="A449" s="200" t="s">
        <v>1177</v>
      </c>
      <c r="B449" s="201" t="s">
        <v>1178</v>
      </c>
      <c r="C449" s="203">
        <v>4004.74</v>
      </c>
    </row>
    <row r="450" spans="1:3">
      <c r="A450" s="200" t="s">
        <v>1179</v>
      </c>
      <c r="B450" s="201" t="s">
        <v>380</v>
      </c>
      <c r="C450" s="203">
        <v>564.01</v>
      </c>
    </row>
    <row r="451" spans="1:3">
      <c r="A451" s="200" t="s">
        <v>1180</v>
      </c>
      <c r="B451" s="201" t="s">
        <v>1181</v>
      </c>
      <c r="C451" s="203">
        <v>655</v>
      </c>
    </row>
    <row r="452" spans="1:3">
      <c r="A452" s="200" t="s">
        <v>1182</v>
      </c>
      <c r="B452" s="201" t="s">
        <v>1183</v>
      </c>
      <c r="C452" s="203">
        <v>129.35</v>
      </c>
    </row>
    <row r="453" spans="1:3">
      <c r="A453" s="200" t="s">
        <v>1184</v>
      </c>
      <c r="B453" s="201" t="s">
        <v>1185</v>
      </c>
      <c r="C453" s="203">
        <v>267.16</v>
      </c>
    </row>
    <row r="454" spans="1:3">
      <c r="A454" s="200" t="s">
        <v>1186</v>
      </c>
      <c r="B454" s="201" t="s">
        <v>1187</v>
      </c>
      <c r="C454" s="203">
        <v>417.2</v>
      </c>
    </row>
    <row r="455" spans="1:3">
      <c r="A455" s="200" t="s">
        <v>1188</v>
      </c>
      <c r="B455" s="201" t="s">
        <v>1189</v>
      </c>
      <c r="C455" s="203">
        <v>1972.03</v>
      </c>
    </row>
    <row r="456" spans="1:3">
      <c r="A456" s="200" t="s">
        <v>1190</v>
      </c>
      <c r="B456" s="201" t="s">
        <v>1191</v>
      </c>
      <c r="C456" s="203">
        <v>1200</v>
      </c>
    </row>
    <row r="457" spans="1:3">
      <c r="A457" s="200" t="s">
        <v>1192</v>
      </c>
      <c r="B457" s="201" t="s">
        <v>1193</v>
      </c>
      <c r="C457" s="203">
        <v>1200</v>
      </c>
    </row>
    <row r="458" spans="1:3">
      <c r="A458" s="200" t="s">
        <v>1194</v>
      </c>
      <c r="B458" s="201" t="s">
        <v>1195</v>
      </c>
      <c r="C458" s="203">
        <f>38437.25+123.2</f>
        <v>38560.45</v>
      </c>
    </row>
    <row r="459" spans="1:3">
      <c r="A459" s="200" t="s">
        <v>1196</v>
      </c>
      <c r="B459" s="201" t="s">
        <v>1197</v>
      </c>
      <c r="C459" s="203">
        <f>11252.42+123.2</f>
        <v>11375.62</v>
      </c>
    </row>
    <row r="460" spans="1:3">
      <c r="A460" s="200" t="s">
        <v>1198</v>
      </c>
      <c r="B460" s="201" t="s">
        <v>1199</v>
      </c>
      <c r="C460" s="203">
        <v>6800</v>
      </c>
    </row>
    <row r="461" spans="1:3">
      <c r="A461" s="200" t="s">
        <v>1200</v>
      </c>
      <c r="B461" s="201" t="s">
        <v>1201</v>
      </c>
      <c r="C461" s="203">
        <v>1695.17</v>
      </c>
    </row>
    <row r="462" spans="1:3">
      <c r="A462" s="200" t="s">
        <v>1202</v>
      </c>
      <c r="B462" s="201" t="s">
        <v>1203</v>
      </c>
      <c r="C462" s="203">
        <v>1873.41</v>
      </c>
    </row>
    <row r="463" spans="1:3">
      <c r="A463" s="200" t="s">
        <v>1204</v>
      </c>
      <c r="B463" s="201" t="s">
        <v>1205</v>
      </c>
      <c r="C463" s="203">
        <v>883.84</v>
      </c>
    </row>
    <row r="464" spans="1:3">
      <c r="A464" s="200">
        <v>2210199</v>
      </c>
      <c r="B464" s="201" t="s">
        <v>1206</v>
      </c>
      <c r="C464" s="203">
        <v>123.2</v>
      </c>
    </row>
    <row r="465" spans="1:3">
      <c r="A465" s="200" t="s">
        <v>1207</v>
      </c>
      <c r="B465" s="201" t="s">
        <v>1208</v>
      </c>
      <c r="C465" s="203">
        <v>25574.89</v>
      </c>
    </row>
    <row r="466" spans="1:3">
      <c r="A466" s="200" t="s">
        <v>1209</v>
      </c>
      <c r="B466" s="201" t="s">
        <v>1210</v>
      </c>
      <c r="C466" s="203">
        <v>25334.89</v>
      </c>
    </row>
    <row r="467" spans="1:3">
      <c r="A467" s="200" t="s">
        <v>1211</v>
      </c>
      <c r="B467" s="201" t="s">
        <v>1212</v>
      </c>
      <c r="C467" s="203">
        <v>240</v>
      </c>
    </row>
    <row r="468" spans="1:3">
      <c r="A468" s="200" t="s">
        <v>1213</v>
      </c>
      <c r="B468" s="201" t="s">
        <v>1214</v>
      </c>
      <c r="C468" s="203">
        <v>1609.93</v>
      </c>
    </row>
    <row r="469" spans="1:3">
      <c r="A469" s="200" t="s">
        <v>1215</v>
      </c>
      <c r="B469" s="200" t="s">
        <v>1216</v>
      </c>
      <c r="C469" s="205">
        <v>1609.93</v>
      </c>
    </row>
    <row r="470" spans="1:3">
      <c r="A470" s="200" t="s">
        <v>1217</v>
      </c>
      <c r="B470" s="200" t="s">
        <v>1218</v>
      </c>
      <c r="C470" s="205">
        <v>9845.62</v>
      </c>
    </row>
    <row r="471" spans="1:3">
      <c r="A471" s="200" t="s">
        <v>1219</v>
      </c>
      <c r="B471" s="200" t="s">
        <v>1220</v>
      </c>
      <c r="C471" s="205">
        <v>9159.62</v>
      </c>
    </row>
    <row r="472" spans="1:3">
      <c r="A472" s="200" t="s">
        <v>1221</v>
      </c>
      <c r="B472" s="200" t="s">
        <v>1222</v>
      </c>
      <c r="C472" s="205">
        <v>9159.62</v>
      </c>
    </row>
    <row r="473" spans="1:3">
      <c r="A473" s="200" t="s">
        <v>1223</v>
      </c>
      <c r="B473" s="200" t="s">
        <v>1224</v>
      </c>
      <c r="C473" s="205">
        <v>686</v>
      </c>
    </row>
    <row r="474" spans="1:3">
      <c r="A474" s="200" t="s">
        <v>1225</v>
      </c>
      <c r="B474" s="200" t="s">
        <v>1226</v>
      </c>
      <c r="C474" s="205">
        <v>150</v>
      </c>
    </row>
    <row r="475" spans="1:3">
      <c r="A475" s="200" t="s">
        <v>1227</v>
      </c>
      <c r="B475" s="200" t="s">
        <v>1228</v>
      </c>
      <c r="C475" s="205">
        <v>63</v>
      </c>
    </row>
    <row r="476" spans="1:3">
      <c r="A476" s="200" t="s">
        <v>1229</v>
      </c>
      <c r="B476" s="200" t="s">
        <v>1230</v>
      </c>
      <c r="C476" s="205">
        <v>368</v>
      </c>
    </row>
    <row r="477" spans="1:3">
      <c r="A477" s="200" t="s">
        <v>1231</v>
      </c>
      <c r="B477" s="200" t="s">
        <v>1232</v>
      </c>
      <c r="C477" s="205">
        <v>105</v>
      </c>
    </row>
    <row r="478" spans="1:3">
      <c r="A478" s="200" t="s">
        <v>1233</v>
      </c>
      <c r="B478" s="200" t="s">
        <v>1234</v>
      </c>
      <c r="C478" s="205">
        <v>58886.24</v>
      </c>
    </row>
    <row r="479" spans="1:3">
      <c r="A479" s="200" t="s">
        <v>1235</v>
      </c>
      <c r="B479" s="200" t="s">
        <v>1236</v>
      </c>
      <c r="C479" s="205">
        <v>18654.09</v>
      </c>
    </row>
    <row r="480" spans="1:3">
      <c r="A480" s="200" t="s">
        <v>1237</v>
      </c>
      <c r="B480" s="200" t="s">
        <v>380</v>
      </c>
      <c r="C480" s="205">
        <v>2494.3</v>
      </c>
    </row>
    <row r="481" spans="1:3">
      <c r="A481" s="200" t="s">
        <v>1238</v>
      </c>
      <c r="B481" s="200" t="s">
        <v>382</v>
      </c>
      <c r="C481" s="205">
        <v>132</v>
      </c>
    </row>
    <row r="482" spans="1:3">
      <c r="A482" s="200" t="s">
        <v>1239</v>
      </c>
      <c r="B482" s="200" t="s">
        <v>1240</v>
      </c>
      <c r="C482" s="205">
        <v>16027.79</v>
      </c>
    </row>
    <row r="483" spans="1:3">
      <c r="A483" s="200" t="s">
        <v>1241</v>
      </c>
      <c r="B483" s="200" t="s">
        <v>1242</v>
      </c>
      <c r="C483" s="205">
        <v>24250.72</v>
      </c>
    </row>
    <row r="484" spans="1:3">
      <c r="A484" s="200" t="s">
        <v>1243</v>
      </c>
      <c r="B484" s="200" t="s">
        <v>380</v>
      </c>
      <c r="C484" s="205">
        <v>6958.56</v>
      </c>
    </row>
    <row r="485" spans="1:3">
      <c r="A485" s="200" t="s">
        <v>1244</v>
      </c>
      <c r="B485" s="200" t="s">
        <v>1245</v>
      </c>
      <c r="C485" s="205">
        <v>17292.16</v>
      </c>
    </row>
    <row r="486" spans="1:3">
      <c r="A486" s="200" t="s">
        <v>1246</v>
      </c>
      <c r="B486" s="200" t="s">
        <v>1247</v>
      </c>
      <c r="C486" s="205">
        <v>14400</v>
      </c>
    </row>
    <row r="487" spans="1:3">
      <c r="A487" s="200" t="s">
        <v>1248</v>
      </c>
      <c r="B487" s="200" t="s">
        <v>1249</v>
      </c>
      <c r="C487" s="205">
        <v>14400</v>
      </c>
    </row>
    <row r="488" spans="1:3">
      <c r="A488" s="200" t="s">
        <v>1250</v>
      </c>
      <c r="B488" s="200" t="s">
        <v>1251</v>
      </c>
      <c r="C488" s="205">
        <v>1581.42</v>
      </c>
    </row>
    <row r="489" spans="1:3">
      <c r="A489" s="200" t="s">
        <v>1252</v>
      </c>
      <c r="B489" s="200" t="s">
        <v>380</v>
      </c>
      <c r="C489" s="205">
        <v>1279.82</v>
      </c>
    </row>
    <row r="490" spans="1:3">
      <c r="A490" s="200" t="s">
        <v>1253</v>
      </c>
      <c r="B490" s="200" t="s">
        <v>382</v>
      </c>
      <c r="C490" s="205">
        <v>18.84</v>
      </c>
    </row>
    <row r="491" spans="1:3">
      <c r="A491" s="200" t="s">
        <v>1254</v>
      </c>
      <c r="B491" s="200" t="s">
        <v>1255</v>
      </c>
      <c r="C491" s="205">
        <v>108.11</v>
      </c>
    </row>
    <row r="492" spans="1:3">
      <c r="A492" s="200" t="s">
        <v>1256</v>
      </c>
      <c r="B492" s="200" t="s">
        <v>1257</v>
      </c>
      <c r="C492" s="205">
        <v>46.64</v>
      </c>
    </row>
    <row r="493" spans="1:3">
      <c r="A493" s="200" t="s">
        <v>1258</v>
      </c>
      <c r="B493" s="200" t="s">
        <v>1259</v>
      </c>
      <c r="C493" s="205">
        <v>128</v>
      </c>
    </row>
    <row r="494" spans="1:3">
      <c r="A494" s="200" t="s">
        <v>1260</v>
      </c>
      <c r="B494" s="200" t="s">
        <v>1261</v>
      </c>
      <c r="C494" s="205">
        <v>20000</v>
      </c>
    </row>
    <row r="495" spans="1:3">
      <c r="A495" s="200" t="s">
        <v>1262</v>
      </c>
      <c r="B495" s="200" t="s">
        <v>1263</v>
      </c>
      <c r="C495" s="205">
        <f>4229.19+16.15</f>
        <v>4245.34</v>
      </c>
    </row>
    <row r="496" spans="1:3">
      <c r="A496" s="200" t="s">
        <v>1264</v>
      </c>
      <c r="B496" s="200" t="s">
        <v>1265</v>
      </c>
      <c r="C496" s="205">
        <v>2557.19</v>
      </c>
    </row>
    <row r="497" spans="1:3">
      <c r="A497" s="200" t="s">
        <v>1266</v>
      </c>
      <c r="B497" s="200" t="s">
        <v>1267</v>
      </c>
      <c r="C497" s="205">
        <v>2557.19</v>
      </c>
    </row>
    <row r="498" spans="1:3">
      <c r="A498" s="200" t="s">
        <v>1268</v>
      </c>
      <c r="B498" s="200" t="s">
        <v>1163</v>
      </c>
      <c r="C498" s="205">
        <f>1672+16.15</f>
        <v>1688.15</v>
      </c>
    </row>
    <row r="499" spans="1:3">
      <c r="A499" s="200" t="s">
        <v>1269</v>
      </c>
      <c r="B499" s="200" t="s">
        <v>1270</v>
      </c>
      <c r="C499" s="205">
        <f>1672+16.15</f>
        <v>1688.15</v>
      </c>
    </row>
    <row r="500" spans="1:3">
      <c r="A500" s="200" t="s">
        <v>1271</v>
      </c>
      <c r="B500" s="200" t="s">
        <v>1272</v>
      </c>
      <c r="C500" s="205">
        <v>54382</v>
      </c>
    </row>
    <row r="501" spans="1:3">
      <c r="A501" s="200" t="s">
        <v>1273</v>
      </c>
      <c r="B501" s="200" t="s">
        <v>1274</v>
      </c>
      <c r="C501" s="205">
        <v>54382</v>
      </c>
    </row>
    <row r="502" spans="1:3">
      <c r="A502" s="200" t="s">
        <v>1275</v>
      </c>
      <c r="B502" s="200" t="s">
        <v>1276</v>
      </c>
      <c r="C502" s="205">
        <v>8582</v>
      </c>
    </row>
    <row r="503" spans="1:3">
      <c r="A503" s="200" t="s">
        <v>1277</v>
      </c>
      <c r="B503" s="200" t="s">
        <v>1278</v>
      </c>
      <c r="C503" s="205">
        <v>45800</v>
      </c>
    </row>
    <row r="504" spans="1:3">
      <c r="A504" s="200" t="s">
        <v>1279</v>
      </c>
      <c r="B504" s="200" t="s">
        <v>1280</v>
      </c>
      <c r="C504" s="205">
        <v>4705</v>
      </c>
    </row>
    <row r="505" spans="1:3">
      <c r="A505" s="200" t="s">
        <v>1281</v>
      </c>
      <c r="B505" s="200" t="s">
        <v>1282</v>
      </c>
      <c r="C505" s="205">
        <v>4705</v>
      </c>
    </row>
    <row r="506" spans="1:3">
      <c r="A506" s="200" t="s">
        <v>1283</v>
      </c>
      <c r="B506" s="200" t="s">
        <v>1284</v>
      </c>
      <c r="C506" s="205">
        <v>4705</v>
      </c>
    </row>
    <row r="507" spans="1:3">
      <c r="A507" s="200" t="s">
        <v>1285</v>
      </c>
      <c r="B507" s="200" t="s">
        <v>1286</v>
      </c>
      <c r="C507" s="205">
        <v>0.67</v>
      </c>
    </row>
    <row r="508" spans="1:3">
      <c r="A508" s="200" t="s">
        <v>1287</v>
      </c>
      <c r="B508" s="200" t="s">
        <v>1288</v>
      </c>
      <c r="C508" s="205">
        <v>0.67</v>
      </c>
    </row>
  </sheetData>
  <sheetProtection formatCells="0" formatColumns="0" insertRows="0" insertColumns="0" insertHyperlinks="0" deleteColumns="0" deleteRows="0" sort="0" autoFilter="0" pivotTables="0"/>
  <autoFilter ref="A3:C508"/>
  <mergeCells count="1">
    <mergeCell ref="A1:C1"/>
  </mergeCells>
  <printOptions horizontalCentered="1"/>
  <pageMargins left="0.708333333333333" right="0.708333333333333" top="0.984027777777778" bottom="0.786805555555556" header="0.511805555555556" footer="0.511805555555556"/>
  <pageSetup paperSize="9" fitToHeight="0" orientation="landscape"/>
  <headerFooter alignWithMargins="0">
    <oddFooter>&amp;C&amp;10&amp;P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F51"/>
  <sheetViews>
    <sheetView view="pageBreakPreview" zoomScaleNormal="100" zoomScaleSheetLayoutView="100" topLeftCell="A28" workbookViewId="0">
      <selection activeCell="E46" sqref="E46:E51"/>
    </sheetView>
  </sheetViews>
  <sheetFormatPr defaultColWidth="9" defaultRowHeight="14.4" outlineLevelCol="5"/>
  <cols>
    <col min="1" max="1" width="15.6296296296296" style="189" customWidth="1"/>
    <col min="2" max="2" width="53.1296296296296" style="189" customWidth="1"/>
    <col min="3" max="5" width="15.6296296296296" style="189" customWidth="1"/>
    <col min="7" max="7" width="22.6296296296296" customWidth="1"/>
    <col min="8" max="8" width="16.1296296296296" customWidth="1"/>
    <col min="9" max="9" width="17.25" customWidth="1"/>
    <col min="10" max="10" width="12.25" customWidth="1"/>
  </cols>
  <sheetData>
    <row r="1" ht="48" customHeight="1" spans="1:5">
      <c r="A1" s="76" t="s">
        <v>1289</v>
      </c>
      <c r="B1" s="76"/>
      <c r="C1" s="76"/>
      <c r="D1" s="76"/>
      <c r="E1" s="76"/>
    </row>
    <row r="2" ht="15" customHeight="1" spans="1:5">
      <c r="A2" s="63" t="str">
        <f>目录!A28</f>
        <v>表25</v>
      </c>
      <c r="B2" s="78"/>
      <c r="C2" s="78"/>
      <c r="D2" s="78"/>
      <c r="E2" s="64" t="s">
        <v>88</v>
      </c>
    </row>
    <row r="3" ht="15" customHeight="1" spans="1:6">
      <c r="A3" s="190" t="s">
        <v>1290</v>
      </c>
      <c r="B3" s="190" t="s">
        <v>1291</v>
      </c>
      <c r="C3" s="190" t="s">
        <v>97</v>
      </c>
      <c r="D3" s="190" t="s">
        <v>1292</v>
      </c>
      <c r="E3" s="190" t="s">
        <v>1293</v>
      </c>
      <c r="F3" s="191"/>
    </row>
    <row r="4" ht="15" customHeight="1" spans="1:5">
      <c r="A4" s="192" t="s">
        <v>374</v>
      </c>
      <c r="B4" s="192" t="s">
        <v>97</v>
      </c>
      <c r="C4" s="193">
        <f>SUM(D4:E4)</f>
        <v>2978148.63</v>
      </c>
      <c r="D4" s="194">
        <v>528636.98</v>
      </c>
      <c r="E4" s="193">
        <f>2231387.65+218124</f>
        <v>2449511.65</v>
      </c>
    </row>
    <row r="5" ht="15" customHeight="1" spans="1:5">
      <c r="A5" s="192" t="s">
        <v>1294</v>
      </c>
      <c r="B5" s="192" t="s">
        <v>1295</v>
      </c>
      <c r="C5" s="193">
        <v>208054.04</v>
      </c>
      <c r="D5" s="194">
        <v>202570.1</v>
      </c>
      <c r="E5" s="193">
        <v>5483.94</v>
      </c>
    </row>
    <row r="6" ht="15" customHeight="1" spans="1:5">
      <c r="A6" s="192" t="s">
        <v>1296</v>
      </c>
      <c r="B6" s="192" t="s">
        <v>1297</v>
      </c>
      <c r="C6" s="193">
        <v>152167.48</v>
      </c>
      <c r="D6" s="194">
        <v>151121.94</v>
      </c>
      <c r="E6" s="193">
        <v>1045.54</v>
      </c>
    </row>
    <row r="7" ht="15" customHeight="1" spans="1:5">
      <c r="A7" s="192" t="s">
        <v>1298</v>
      </c>
      <c r="B7" s="192" t="s">
        <v>1299</v>
      </c>
      <c r="C7" s="193">
        <v>20992.43</v>
      </c>
      <c r="D7" s="194">
        <v>20992.43</v>
      </c>
      <c r="E7" s="195"/>
    </row>
    <row r="8" ht="15" customHeight="1" spans="1:5">
      <c r="A8" s="192" t="s">
        <v>1300</v>
      </c>
      <c r="B8" s="192" t="s">
        <v>1301</v>
      </c>
      <c r="C8" s="193">
        <v>18778.7</v>
      </c>
      <c r="D8" s="194">
        <v>18778.7</v>
      </c>
      <c r="E8" s="195"/>
    </row>
    <row r="9" ht="15" customHeight="1" spans="1:5">
      <c r="A9" s="192" t="s">
        <v>1302</v>
      </c>
      <c r="B9" s="192" t="s">
        <v>1303</v>
      </c>
      <c r="C9" s="193">
        <v>16115.43</v>
      </c>
      <c r="D9" s="194">
        <v>11677.03</v>
      </c>
      <c r="E9" s="193">
        <v>4438.4</v>
      </c>
    </row>
    <row r="10" ht="15" customHeight="1" spans="1:5">
      <c r="A10" s="192" t="s">
        <v>1304</v>
      </c>
      <c r="B10" s="192" t="s">
        <v>1305</v>
      </c>
      <c r="C10" s="193">
        <v>607844.46</v>
      </c>
      <c r="D10" s="194">
        <v>110922.9</v>
      </c>
      <c r="E10" s="193">
        <v>496921.57</v>
      </c>
    </row>
    <row r="11" ht="15" customHeight="1" spans="1:5">
      <c r="A11" s="192" t="s">
        <v>1306</v>
      </c>
      <c r="B11" s="192" t="s">
        <v>1307</v>
      </c>
      <c r="C11" s="193">
        <v>52044.89</v>
      </c>
      <c r="D11" s="194">
        <v>17602.86</v>
      </c>
      <c r="E11" s="193">
        <v>34442.02</v>
      </c>
    </row>
    <row r="12" ht="15" customHeight="1" spans="1:5">
      <c r="A12" s="192" t="s">
        <v>1308</v>
      </c>
      <c r="B12" s="192" t="s">
        <v>1309</v>
      </c>
      <c r="C12" s="193">
        <v>1338.39</v>
      </c>
      <c r="D12" s="194">
        <v>449.68</v>
      </c>
      <c r="E12" s="193">
        <v>888.7</v>
      </c>
    </row>
    <row r="13" ht="15" customHeight="1" spans="1:5">
      <c r="A13" s="192" t="s">
        <v>1310</v>
      </c>
      <c r="B13" s="192" t="s">
        <v>1311</v>
      </c>
      <c r="C13" s="193">
        <v>3829.2</v>
      </c>
      <c r="D13" s="194">
        <v>876.59</v>
      </c>
      <c r="E13" s="193">
        <v>2952.61</v>
      </c>
    </row>
    <row r="14" ht="15" customHeight="1" spans="1:5">
      <c r="A14" s="192" t="s">
        <v>1312</v>
      </c>
      <c r="B14" s="192" t="s">
        <v>1313</v>
      </c>
      <c r="C14" s="193">
        <v>3145.2</v>
      </c>
      <c r="D14" s="194">
        <v>391.81</v>
      </c>
      <c r="E14" s="193">
        <v>2753.39</v>
      </c>
    </row>
    <row r="15" ht="15" customHeight="1" spans="1:5">
      <c r="A15" s="192" t="s">
        <v>1314</v>
      </c>
      <c r="B15" s="192" t="s">
        <v>1315</v>
      </c>
      <c r="C15" s="193">
        <v>91380.88</v>
      </c>
      <c r="D15" s="194">
        <v>1651.5</v>
      </c>
      <c r="E15" s="193">
        <v>89729.38</v>
      </c>
    </row>
    <row r="16" ht="15" customHeight="1" spans="1:5">
      <c r="A16" s="192" t="s">
        <v>1316</v>
      </c>
      <c r="B16" s="192" t="s">
        <v>1317</v>
      </c>
      <c r="C16" s="193">
        <v>943.05</v>
      </c>
      <c r="D16" s="194">
        <v>721.1</v>
      </c>
      <c r="E16" s="193">
        <v>221.95</v>
      </c>
    </row>
    <row r="17" ht="15" customHeight="1" spans="1:5">
      <c r="A17" s="192" t="s">
        <v>1318</v>
      </c>
      <c r="B17" s="192" t="s">
        <v>1319</v>
      </c>
      <c r="C17" s="193">
        <v>1431.51</v>
      </c>
      <c r="D17" s="194">
        <v>452.86</v>
      </c>
      <c r="E17" s="193">
        <v>978.65</v>
      </c>
    </row>
    <row r="18" ht="15" customHeight="1" spans="1:5">
      <c r="A18" s="192" t="s">
        <v>1320</v>
      </c>
      <c r="B18" s="192" t="s">
        <v>1321</v>
      </c>
      <c r="C18" s="193">
        <v>1593.82</v>
      </c>
      <c r="D18" s="194">
        <v>1463.82</v>
      </c>
      <c r="E18" s="193">
        <v>130</v>
      </c>
    </row>
    <row r="19" ht="15" customHeight="1" spans="1:5">
      <c r="A19" s="192" t="s">
        <v>1322</v>
      </c>
      <c r="B19" s="192" t="s">
        <v>1323</v>
      </c>
      <c r="C19" s="193">
        <v>28163.04</v>
      </c>
      <c r="D19" s="194">
        <v>1749.85</v>
      </c>
      <c r="E19" s="193">
        <v>26413.19</v>
      </c>
    </row>
    <row r="20" ht="15" customHeight="1" spans="1:5">
      <c r="A20" s="192" t="s">
        <v>1324</v>
      </c>
      <c r="B20" s="192" t="s">
        <v>1325</v>
      </c>
      <c r="C20" s="193">
        <v>423974.49</v>
      </c>
      <c r="D20" s="194">
        <v>85562.81</v>
      </c>
      <c r="E20" s="193">
        <v>338411.67</v>
      </c>
    </row>
    <row r="21" ht="15" customHeight="1" spans="1:5">
      <c r="A21" s="192" t="s">
        <v>1326</v>
      </c>
      <c r="B21" s="192" t="s">
        <v>1327</v>
      </c>
      <c r="C21" s="193">
        <v>196072.53</v>
      </c>
      <c r="D21" s="194">
        <v>1158.62</v>
      </c>
      <c r="E21" s="193">
        <v>194913.91</v>
      </c>
    </row>
    <row r="22" ht="15" customHeight="1" spans="1:5">
      <c r="A22" s="192" t="s">
        <v>1328</v>
      </c>
      <c r="B22" s="192" t="s">
        <v>1329</v>
      </c>
      <c r="C22" s="193">
        <v>25000</v>
      </c>
      <c r="D22" s="194"/>
      <c r="E22" s="193">
        <v>25000</v>
      </c>
    </row>
    <row r="23" ht="15" customHeight="1" spans="1:5">
      <c r="A23" s="192" t="s">
        <v>1330</v>
      </c>
      <c r="B23" s="192" t="s">
        <v>1331</v>
      </c>
      <c r="C23" s="193">
        <v>586.21</v>
      </c>
      <c r="D23" s="194">
        <v>82.5</v>
      </c>
      <c r="E23" s="193">
        <v>503.71</v>
      </c>
    </row>
    <row r="24" ht="15" customHeight="1" spans="1:5">
      <c r="A24" s="192" t="s">
        <v>1332</v>
      </c>
      <c r="B24" s="192" t="s">
        <v>1333</v>
      </c>
      <c r="C24" s="193">
        <v>109999.95</v>
      </c>
      <c r="D24" s="194">
        <v>993.89</v>
      </c>
      <c r="E24" s="193">
        <v>109006.07</v>
      </c>
    </row>
    <row r="25" ht="15" customHeight="1" spans="1:5">
      <c r="A25" s="192" t="s">
        <v>1334</v>
      </c>
      <c r="B25" s="192" t="s">
        <v>1335</v>
      </c>
      <c r="C25" s="193">
        <v>5150.16</v>
      </c>
      <c r="D25" s="194">
        <v>31.14</v>
      </c>
      <c r="E25" s="193">
        <v>5119.02</v>
      </c>
    </row>
    <row r="26" ht="15" customHeight="1" spans="1:5">
      <c r="A26" s="192" t="s">
        <v>1336</v>
      </c>
      <c r="B26" s="192" t="s">
        <v>1337</v>
      </c>
      <c r="C26" s="193">
        <v>55336.21</v>
      </c>
      <c r="D26" s="194">
        <v>51.09</v>
      </c>
      <c r="E26" s="193">
        <v>55285.12</v>
      </c>
    </row>
    <row r="27" ht="15" customHeight="1" spans="1:5">
      <c r="A27" s="192" t="s">
        <v>1338</v>
      </c>
      <c r="B27" s="192" t="s">
        <v>1339</v>
      </c>
      <c r="C27" s="193">
        <v>254624.96</v>
      </c>
      <c r="D27" s="194">
        <v>127211.85</v>
      </c>
      <c r="E27" s="193">
        <v>127413.1</v>
      </c>
    </row>
    <row r="28" ht="15" customHeight="1" spans="1:5">
      <c r="A28" s="192" t="s">
        <v>1340</v>
      </c>
      <c r="B28" s="192" t="s">
        <v>1341</v>
      </c>
      <c r="C28" s="193">
        <v>84115.57</v>
      </c>
      <c r="D28" s="194">
        <v>79170.99</v>
      </c>
      <c r="E28" s="193">
        <v>4944.59</v>
      </c>
    </row>
    <row r="29" ht="15" customHeight="1" spans="1:5">
      <c r="A29" s="192" t="s">
        <v>1342</v>
      </c>
      <c r="B29" s="192" t="s">
        <v>1343</v>
      </c>
      <c r="C29" s="193">
        <v>170509.38</v>
      </c>
      <c r="D29" s="194">
        <v>48040.87</v>
      </c>
      <c r="E29" s="193">
        <v>122468.52</v>
      </c>
    </row>
    <row r="30" ht="15" customHeight="1" spans="1:5">
      <c r="A30" s="192" t="s">
        <v>1344</v>
      </c>
      <c r="B30" s="192" t="s">
        <v>1345</v>
      </c>
      <c r="C30" s="193">
        <v>9797.4</v>
      </c>
      <c r="D30" s="194">
        <v>355.25</v>
      </c>
      <c r="E30" s="193">
        <v>9442.15</v>
      </c>
    </row>
    <row r="31" ht="15" customHeight="1" spans="1:5">
      <c r="A31" s="192" t="s">
        <v>1346</v>
      </c>
      <c r="B31" s="192" t="s">
        <v>1347</v>
      </c>
      <c r="C31" s="193">
        <v>9387.4</v>
      </c>
      <c r="D31" s="194">
        <v>355.25</v>
      </c>
      <c r="E31" s="193">
        <v>9032.15</v>
      </c>
    </row>
    <row r="32" ht="15" customHeight="1" spans="1:5">
      <c r="A32" s="192" t="s">
        <v>1348</v>
      </c>
      <c r="B32" s="192" t="s">
        <v>1349</v>
      </c>
      <c r="C32" s="193">
        <v>410</v>
      </c>
      <c r="D32" s="196"/>
      <c r="E32" s="193">
        <v>410</v>
      </c>
    </row>
    <row r="33" ht="15" customHeight="1" spans="1:5">
      <c r="A33" s="192" t="s">
        <v>1350</v>
      </c>
      <c r="B33" s="192" t="s">
        <v>1351</v>
      </c>
      <c r="C33" s="193">
        <v>583996.39</v>
      </c>
      <c r="D33" s="196"/>
      <c r="E33" s="193">
        <v>583996.39</v>
      </c>
    </row>
    <row r="34" ht="15" customHeight="1" spans="1:5">
      <c r="A34" s="192" t="s">
        <v>1352</v>
      </c>
      <c r="B34" s="192" t="s">
        <v>1353</v>
      </c>
      <c r="C34" s="193">
        <v>272968.92</v>
      </c>
      <c r="D34" s="196"/>
      <c r="E34" s="193">
        <v>272968.92</v>
      </c>
    </row>
    <row r="35" ht="15" customHeight="1" spans="1:5">
      <c r="A35" s="192" t="s">
        <v>1354</v>
      </c>
      <c r="B35" s="192" t="s">
        <v>1355</v>
      </c>
      <c r="C35" s="193">
        <v>311027.47</v>
      </c>
      <c r="D35" s="196"/>
      <c r="E35" s="193">
        <v>311027.47</v>
      </c>
    </row>
    <row r="36" ht="15" customHeight="1" spans="1:5">
      <c r="A36" s="192" t="s">
        <v>1356</v>
      </c>
      <c r="B36" s="192" t="s">
        <v>1357</v>
      </c>
      <c r="C36" s="193">
        <v>170000</v>
      </c>
      <c r="D36" s="196"/>
      <c r="E36" s="193">
        <v>170000</v>
      </c>
    </row>
    <row r="37" ht="15" customHeight="1" spans="1:5">
      <c r="A37" s="192" t="s">
        <v>1358</v>
      </c>
      <c r="B37" s="192" t="s">
        <v>1359</v>
      </c>
      <c r="C37" s="193">
        <v>170000</v>
      </c>
      <c r="D37" s="194"/>
      <c r="E37" s="193">
        <v>170000</v>
      </c>
    </row>
    <row r="38" ht="15" customHeight="1" spans="1:5">
      <c r="A38" s="192" t="s">
        <v>1360</v>
      </c>
      <c r="B38" s="192" t="s">
        <v>1361</v>
      </c>
      <c r="C38" s="193">
        <v>168745.41</v>
      </c>
      <c r="D38" s="194">
        <v>86341.75</v>
      </c>
      <c r="E38" s="193">
        <v>82403.66</v>
      </c>
    </row>
    <row r="39" ht="15" customHeight="1" spans="1:5">
      <c r="A39" s="192" t="s">
        <v>1362</v>
      </c>
      <c r="B39" s="192" t="s">
        <v>1363</v>
      </c>
      <c r="C39" s="193">
        <v>36983</v>
      </c>
      <c r="D39" s="194">
        <v>4044.15</v>
      </c>
      <c r="E39" s="193">
        <v>32938.85</v>
      </c>
    </row>
    <row r="40" ht="15" customHeight="1" spans="1:5">
      <c r="A40" s="192" t="s">
        <v>1364</v>
      </c>
      <c r="B40" s="192" t="s">
        <v>1365</v>
      </c>
      <c r="C40" s="193">
        <v>1694.72</v>
      </c>
      <c r="D40" s="194"/>
      <c r="E40" s="193">
        <v>1694.72</v>
      </c>
    </row>
    <row r="41" ht="15" customHeight="1" spans="1:5">
      <c r="A41" s="192" t="s">
        <v>1366</v>
      </c>
      <c r="B41" s="192" t="s">
        <v>1367</v>
      </c>
      <c r="C41" s="193">
        <v>7978.56</v>
      </c>
      <c r="D41" s="194">
        <v>1993.46</v>
      </c>
      <c r="E41" s="193">
        <v>5985.09</v>
      </c>
    </row>
    <row r="42" ht="15" customHeight="1" spans="1:5">
      <c r="A42" s="192" t="s">
        <v>1368</v>
      </c>
      <c r="B42" s="192" t="s">
        <v>1369</v>
      </c>
      <c r="C42" s="193">
        <v>122089.14</v>
      </c>
      <c r="D42" s="194">
        <v>80304.14</v>
      </c>
      <c r="E42" s="193">
        <v>41784.99</v>
      </c>
    </row>
    <row r="43" ht="15" customHeight="1" spans="1:5">
      <c r="A43" s="192" t="s">
        <v>1370</v>
      </c>
      <c r="B43" s="192" t="s">
        <v>1371</v>
      </c>
      <c r="C43" s="193">
        <v>8630</v>
      </c>
      <c r="D43" s="196"/>
      <c r="E43" s="193">
        <v>8630</v>
      </c>
    </row>
    <row r="44" ht="15" customHeight="1" spans="1:5">
      <c r="A44" s="192" t="s">
        <v>1372</v>
      </c>
      <c r="B44" s="192" t="s">
        <v>1373</v>
      </c>
      <c r="C44" s="193">
        <v>8630</v>
      </c>
      <c r="D44" s="196"/>
      <c r="E44" s="193">
        <v>8630</v>
      </c>
    </row>
    <row r="45" ht="15" customHeight="1" spans="1:5">
      <c r="A45" s="192" t="s">
        <v>1374</v>
      </c>
      <c r="B45" s="192" t="s">
        <v>1375</v>
      </c>
      <c r="C45" s="193">
        <v>50561.24</v>
      </c>
      <c r="D45" s="196"/>
      <c r="E45" s="193">
        <v>50561.24</v>
      </c>
    </row>
    <row r="46" ht="15" customHeight="1" spans="1:5">
      <c r="A46" s="192" t="s">
        <v>1376</v>
      </c>
      <c r="B46" s="192" t="s">
        <v>1377</v>
      </c>
      <c r="C46" s="193">
        <v>50505</v>
      </c>
      <c r="D46" s="196"/>
      <c r="E46" s="193">
        <v>50505</v>
      </c>
    </row>
    <row r="47" ht="15" customHeight="1" spans="1:5">
      <c r="A47" s="192" t="s">
        <v>1378</v>
      </c>
      <c r="B47" s="192" t="s">
        <v>1379</v>
      </c>
      <c r="C47" s="193">
        <v>55.57</v>
      </c>
      <c r="D47" s="196"/>
      <c r="E47" s="193">
        <v>55.57</v>
      </c>
    </row>
    <row r="48" ht="15" customHeight="1" spans="1:5">
      <c r="A48" s="192" t="s">
        <v>1380</v>
      </c>
      <c r="B48" s="192" t="s">
        <v>1381</v>
      </c>
      <c r="C48" s="193">
        <v>0.67</v>
      </c>
      <c r="D48" s="194"/>
      <c r="E48" s="193">
        <v>0.67</v>
      </c>
    </row>
    <row r="49" ht="15" customHeight="1" spans="1:5">
      <c r="A49" s="192" t="s">
        <v>1382</v>
      </c>
      <c r="B49" s="192" t="s">
        <v>1263</v>
      </c>
      <c r="C49" s="193">
        <v>501698.19</v>
      </c>
      <c r="D49" s="194">
        <v>76.5</v>
      </c>
      <c r="E49" s="193">
        <f>E50</f>
        <v>719745.69</v>
      </c>
    </row>
    <row r="50" ht="15" customHeight="1" spans="1:5">
      <c r="A50" s="192" t="s">
        <v>1383</v>
      </c>
      <c r="B50" s="192" t="s">
        <v>1163</v>
      </c>
      <c r="C50" s="193">
        <v>501698.19</v>
      </c>
      <c r="D50" s="194">
        <v>76.5</v>
      </c>
      <c r="E50" s="193">
        <f>501621.69+218124</f>
        <v>719745.69</v>
      </c>
    </row>
    <row r="51" spans="5:5">
      <c r="E51" s="78"/>
    </row>
  </sheetData>
  <mergeCells count="1">
    <mergeCell ref="A1:E1"/>
  </mergeCells>
  <printOptions horizontalCentered="1"/>
  <pageMargins left="0.708333333333333" right="0.708333333333333" top="0.984027777777778" bottom="0.786805555555556" header="0.511805555555556" footer="0.511805555555556"/>
  <pageSetup paperSize="9" fitToHeight="0" orientation="landscape"/>
  <headerFooter alignWithMargins="0">
    <oddFooter>&amp;C&amp;10&amp;P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H130"/>
  <sheetViews>
    <sheetView view="pageBreakPreview" zoomScaleNormal="100" zoomScaleSheetLayoutView="100" topLeftCell="A115" workbookViewId="0">
      <selection activeCell="K4" sqref="K4"/>
    </sheetView>
  </sheetViews>
  <sheetFormatPr defaultColWidth="9" defaultRowHeight="14.4" outlineLevelCol="7"/>
  <cols>
    <col min="1" max="1" width="67.25" customWidth="1"/>
    <col min="2" max="4" width="9.37962962962963" customWidth="1"/>
    <col min="5" max="7" width="8.5" customWidth="1"/>
    <col min="8" max="8" width="9.62962962962963" customWidth="1"/>
  </cols>
  <sheetData>
    <row r="1" ht="25.8" spans="1:8">
      <c r="A1" s="177" t="s">
        <v>55</v>
      </c>
      <c r="B1" s="177"/>
      <c r="C1" s="177"/>
      <c r="D1" s="177"/>
      <c r="E1" s="177"/>
      <c r="F1" s="177"/>
      <c r="G1" s="177"/>
      <c r="H1" s="177"/>
    </row>
    <row r="2" s="176" customFormat="1" ht="15" customHeight="1" spans="1:8">
      <c r="A2" s="178" t="str">
        <f>目录!A29</f>
        <v>表26</v>
      </c>
      <c r="B2" s="178"/>
      <c r="C2" s="178"/>
      <c r="D2" s="178"/>
      <c r="E2" s="178"/>
      <c r="F2" s="178"/>
      <c r="G2" s="178"/>
      <c r="H2" s="179" t="s">
        <v>88</v>
      </c>
    </row>
    <row r="3" s="116" customFormat="1" ht="15" customHeight="1" spans="1:8">
      <c r="A3" s="180" t="s">
        <v>239</v>
      </c>
      <c r="B3" s="180" t="s">
        <v>97</v>
      </c>
      <c r="C3" s="180" t="s">
        <v>259</v>
      </c>
      <c r="D3" s="180" t="s">
        <v>260</v>
      </c>
      <c r="E3" s="180" t="s">
        <v>261</v>
      </c>
      <c r="F3" s="180" t="s">
        <v>262</v>
      </c>
      <c r="G3" s="180" t="s">
        <v>263</v>
      </c>
      <c r="H3" s="180" t="s">
        <v>1384</v>
      </c>
    </row>
    <row r="4" s="116" customFormat="1" ht="15" customHeight="1" spans="1:8">
      <c r="A4" s="181" t="s">
        <v>97</v>
      </c>
      <c r="B4" s="124">
        <f>SUM(C4:H4)</f>
        <v>895589.057363</v>
      </c>
      <c r="C4" s="124">
        <f t="shared" ref="C4:H4" si="0">C5+C12+C43</f>
        <v>164434.6085</v>
      </c>
      <c r="D4" s="124">
        <f t="shared" si="0"/>
        <v>291970.4441</v>
      </c>
      <c r="E4" s="124">
        <f t="shared" si="0"/>
        <v>20192.218063</v>
      </c>
      <c r="F4" s="124">
        <f t="shared" si="0"/>
        <v>87432.2568</v>
      </c>
      <c r="G4" s="124">
        <f t="shared" si="0"/>
        <v>78711.6169</v>
      </c>
      <c r="H4" s="124">
        <f t="shared" si="0"/>
        <v>252847.913</v>
      </c>
    </row>
    <row r="5" s="116" customFormat="1" ht="15" customHeight="1" spans="1:8">
      <c r="A5" s="182" t="s">
        <v>1385</v>
      </c>
      <c r="B5" s="183">
        <f>SUM(C5:H5)</f>
        <v>397470</v>
      </c>
      <c r="C5" s="183">
        <f t="shared" ref="C5:H5" si="1">SUM(C6:C11)</f>
        <v>76514</v>
      </c>
      <c r="D5" s="183">
        <f t="shared" si="1"/>
        <v>238366</v>
      </c>
      <c r="E5" s="183">
        <f t="shared" si="1"/>
        <v>3315</v>
      </c>
      <c r="F5" s="183">
        <f t="shared" si="1"/>
        <v>24940</v>
      </c>
      <c r="G5" s="183">
        <f t="shared" si="1"/>
        <v>54335</v>
      </c>
      <c r="H5" s="183">
        <f t="shared" si="1"/>
        <v>0</v>
      </c>
    </row>
    <row r="6" s="116" customFormat="1" ht="15" customHeight="1" spans="1:8">
      <c r="A6" s="184" t="s">
        <v>1386</v>
      </c>
      <c r="B6" s="183">
        <f t="shared" ref="B6:B13" si="2">SUM(C6:H6)</f>
        <v>57169</v>
      </c>
      <c r="C6" s="183">
        <v>7250</v>
      </c>
      <c r="D6" s="183">
        <v>40600</v>
      </c>
      <c r="E6" s="183"/>
      <c r="F6" s="183">
        <v>2289</v>
      </c>
      <c r="G6" s="183">
        <v>7030</v>
      </c>
      <c r="H6" s="183"/>
    </row>
    <row r="7" s="116" customFormat="1" ht="15" customHeight="1" spans="1:8">
      <c r="A7" s="184" t="s">
        <v>1387</v>
      </c>
      <c r="B7" s="183">
        <f t="shared" si="2"/>
        <v>25284</v>
      </c>
      <c r="C7" s="183">
        <v>5997</v>
      </c>
      <c r="D7" s="183">
        <v>9299</v>
      </c>
      <c r="E7" s="183">
        <v>3315</v>
      </c>
      <c r="F7" s="183">
        <v>3172</v>
      </c>
      <c r="G7" s="183">
        <v>3501</v>
      </c>
      <c r="H7" s="183"/>
    </row>
    <row r="8" s="116" customFormat="1" ht="15" customHeight="1" spans="1:8">
      <c r="A8" s="184" t="s">
        <v>1388</v>
      </c>
      <c r="B8" s="183">
        <f t="shared" si="2"/>
        <v>85759</v>
      </c>
      <c r="C8" s="183">
        <v>13552</v>
      </c>
      <c r="D8" s="183">
        <v>49510</v>
      </c>
      <c r="E8" s="183"/>
      <c r="F8" s="183">
        <v>4868</v>
      </c>
      <c r="G8" s="183">
        <v>17829</v>
      </c>
      <c r="H8" s="183"/>
    </row>
    <row r="9" s="116" customFormat="1" ht="15" customHeight="1" spans="1:8">
      <c r="A9" s="184" t="s">
        <v>1389</v>
      </c>
      <c r="B9" s="183">
        <f t="shared" si="2"/>
        <v>9376</v>
      </c>
      <c r="C9" s="183">
        <v>2119</v>
      </c>
      <c r="D9" s="183">
        <v>6119</v>
      </c>
      <c r="E9" s="183"/>
      <c r="F9" s="183">
        <v>0</v>
      </c>
      <c r="G9" s="183">
        <v>1138</v>
      </c>
      <c r="H9" s="183"/>
    </row>
    <row r="10" s="116" customFormat="1" ht="15" customHeight="1" spans="1:8">
      <c r="A10" s="184" t="s">
        <v>1390</v>
      </c>
      <c r="B10" s="183">
        <f t="shared" si="2"/>
        <v>132206</v>
      </c>
      <c r="C10" s="183">
        <v>29876</v>
      </c>
      <c r="D10" s="183">
        <v>80021</v>
      </c>
      <c r="E10" s="183"/>
      <c r="F10" s="183">
        <v>7543</v>
      </c>
      <c r="G10" s="183">
        <v>14766</v>
      </c>
      <c r="H10" s="183"/>
    </row>
    <row r="11" s="116" customFormat="1" ht="15" customHeight="1" spans="1:8">
      <c r="A11" s="184" t="s">
        <v>1391</v>
      </c>
      <c r="B11" s="183">
        <f t="shared" si="2"/>
        <v>87676</v>
      </c>
      <c r="C11" s="183">
        <v>17720</v>
      </c>
      <c r="D11" s="183">
        <v>52817</v>
      </c>
      <c r="E11" s="183"/>
      <c r="F11" s="183">
        <v>7068</v>
      </c>
      <c r="G11" s="183">
        <v>10071</v>
      </c>
      <c r="H11" s="183"/>
    </row>
    <row r="12" s="116" customFormat="1" ht="15" customHeight="1" spans="1:8">
      <c r="A12" s="98" t="s">
        <v>1392</v>
      </c>
      <c r="B12" s="183">
        <f t="shared" si="2"/>
        <v>221544.014063</v>
      </c>
      <c r="C12" s="183">
        <f t="shared" ref="C12:H12" si="3">SUM(C13:C42)/2</f>
        <v>75529.15</v>
      </c>
      <c r="D12" s="183">
        <f t="shared" si="3"/>
        <v>25131.86</v>
      </c>
      <c r="E12" s="183">
        <f t="shared" si="3"/>
        <v>15276.258063</v>
      </c>
      <c r="F12" s="183">
        <f t="shared" si="3"/>
        <v>56172.534</v>
      </c>
      <c r="G12" s="183">
        <f t="shared" si="3"/>
        <v>14710.212</v>
      </c>
      <c r="H12" s="183">
        <f t="shared" si="3"/>
        <v>34724</v>
      </c>
    </row>
    <row r="13" s="116" customFormat="1" ht="15" customHeight="1" spans="1:8">
      <c r="A13" s="184" t="s">
        <v>1393</v>
      </c>
      <c r="B13" s="183">
        <f t="shared" si="2"/>
        <v>174396.168063</v>
      </c>
      <c r="C13" s="183">
        <f>SUM(C14:C29)</f>
        <v>72443.11</v>
      </c>
      <c r="D13" s="183">
        <f t="shared" ref="D13:H13" si="4">SUM(D14:D29)</f>
        <v>22363.1</v>
      </c>
      <c r="E13" s="183">
        <f t="shared" si="4"/>
        <v>12313.958063</v>
      </c>
      <c r="F13" s="183">
        <f t="shared" si="4"/>
        <v>54684</v>
      </c>
      <c r="G13" s="183">
        <f t="shared" si="4"/>
        <v>12592</v>
      </c>
      <c r="H13" s="183">
        <f t="shared" si="4"/>
        <v>0</v>
      </c>
    </row>
    <row r="14" s="116" customFormat="1" ht="15" customHeight="1" spans="1:8">
      <c r="A14" s="185" t="s">
        <v>1394</v>
      </c>
      <c r="B14" s="183">
        <v>97</v>
      </c>
      <c r="C14" s="183">
        <v>0</v>
      </c>
      <c r="D14" s="183">
        <v>0</v>
      </c>
      <c r="E14" s="183">
        <v>0</v>
      </c>
      <c r="F14" s="183">
        <v>97</v>
      </c>
      <c r="G14" s="183">
        <v>0</v>
      </c>
      <c r="H14" s="183">
        <v>0</v>
      </c>
    </row>
    <row r="15" s="116" customFormat="1" ht="15" customHeight="1" spans="1:8">
      <c r="A15" s="185" t="s">
        <v>1395</v>
      </c>
      <c r="B15" s="183">
        <v>20.558063</v>
      </c>
      <c r="C15" s="183">
        <v>0</v>
      </c>
      <c r="D15" s="183">
        <v>0</v>
      </c>
      <c r="E15" s="183">
        <v>20.558063</v>
      </c>
      <c r="F15" s="183">
        <v>0</v>
      </c>
      <c r="G15" s="183">
        <v>0</v>
      </c>
      <c r="H15" s="183">
        <v>0</v>
      </c>
    </row>
    <row r="16" s="116" customFormat="1" ht="15" customHeight="1" spans="1:8">
      <c r="A16" s="185" t="s">
        <v>1396</v>
      </c>
      <c r="B16" s="183">
        <v>54817.01</v>
      </c>
      <c r="C16" s="183">
        <v>54817.01</v>
      </c>
      <c r="D16" s="183">
        <v>0</v>
      </c>
      <c r="E16" s="183">
        <v>0</v>
      </c>
      <c r="F16" s="183">
        <v>0</v>
      </c>
      <c r="G16" s="183">
        <v>0</v>
      </c>
      <c r="H16" s="183">
        <v>0</v>
      </c>
    </row>
    <row r="17" s="116" customFormat="1" ht="15" customHeight="1" spans="1:8">
      <c r="A17" s="185" t="s">
        <v>1397</v>
      </c>
      <c r="B17" s="183">
        <v>3150</v>
      </c>
      <c r="C17" s="183">
        <v>60</v>
      </c>
      <c r="D17" s="183">
        <v>935</v>
      </c>
      <c r="E17" s="183">
        <v>990</v>
      </c>
      <c r="F17" s="183">
        <v>480</v>
      </c>
      <c r="G17" s="183">
        <v>685</v>
      </c>
      <c r="H17" s="183">
        <v>0</v>
      </c>
    </row>
    <row r="18" s="116" customFormat="1" ht="15" customHeight="1" spans="1:8">
      <c r="A18" s="185" t="s">
        <v>1398</v>
      </c>
      <c r="B18" s="183">
        <v>33858</v>
      </c>
      <c r="C18" s="183">
        <v>0</v>
      </c>
      <c r="D18" s="183">
        <v>0</v>
      </c>
      <c r="E18" s="183">
        <v>0</v>
      </c>
      <c r="F18" s="183">
        <v>33858</v>
      </c>
      <c r="G18" s="183">
        <v>0</v>
      </c>
      <c r="H18" s="183">
        <v>0</v>
      </c>
    </row>
    <row r="19" s="116" customFormat="1" ht="15" customHeight="1" spans="1:8">
      <c r="A19" s="185" t="s">
        <v>1399</v>
      </c>
      <c r="B19" s="183">
        <v>10000</v>
      </c>
      <c r="C19" s="183">
        <v>0</v>
      </c>
      <c r="D19" s="183">
        <v>0</v>
      </c>
      <c r="E19" s="183">
        <v>0</v>
      </c>
      <c r="F19" s="183">
        <v>5000</v>
      </c>
      <c r="G19" s="183">
        <v>5000</v>
      </c>
      <c r="H19" s="183">
        <v>0</v>
      </c>
    </row>
    <row r="20" s="116" customFormat="1" ht="15" customHeight="1" spans="1:8">
      <c r="A20" s="185" t="s">
        <v>1400</v>
      </c>
      <c r="B20" s="183">
        <v>10045</v>
      </c>
      <c r="C20" s="183">
        <v>0</v>
      </c>
      <c r="D20" s="183">
        <v>994</v>
      </c>
      <c r="E20" s="183">
        <v>524</v>
      </c>
      <c r="F20" s="183">
        <v>6167</v>
      </c>
      <c r="G20" s="183">
        <v>2360</v>
      </c>
      <c r="H20" s="183">
        <v>0</v>
      </c>
    </row>
    <row r="21" s="116" customFormat="1" ht="15" customHeight="1" spans="1:8">
      <c r="A21" s="185" t="s">
        <v>1401</v>
      </c>
      <c r="B21" s="183">
        <v>6955</v>
      </c>
      <c r="C21" s="183">
        <v>678</v>
      </c>
      <c r="D21" s="183">
        <v>767</v>
      </c>
      <c r="E21" s="183">
        <v>1572</v>
      </c>
      <c r="F21" s="183">
        <v>1411</v>
      </c>
      <c r="G21" s="183">
        <v>2527</v>
      </c>
      <c r="H21" s="183">
        <v>0</v>
      </c>
    </row>
    <row r="22" s="116" customFormat="1" ht="15" customHeight="1" spans="1:8">
      <c r="A22" s="185" t="s">
        <v>1402</v>
      </c>
      <c r="B22" s="183">
        <v>14000</v>
      </c>
      <c r="C22" s="183">
        <v>2000</v>
      </c>
      <c r="D22" s="183">
        <v>5500</v>
      </c>
      <c r="E22" s="183">
        <v>5000</v>
      </c>
      <c r="F22" s="183">
        <v>800</v>
      </c>
      <c r="G22" s="183">
        <v>700</v>
      </c>
      <c r="H22" s="183">
        <v>0</v>
      </c>
    </row>
    <row r="23" s="116" customFormat="1" ht="15" customHeight="1" spans="1:8">
      <c r="A23" s="185" t="s">
        <v>1403</v>
      </c>
      <c r="B23" s="183">
        <v>11739</v>
      </c>
      <c r="C23" s="183">
        <v>11739</v>
      </c>
      <c r="D23" s="183">
        <v>0</v>
      </c>
      <c r="E23" s="183">
        <v>0</v>
      </c>
      <c r="F23" s="183">
        <v>0</v>
      </c>
      <c r="G23" s="183">
        <v>0</v>
      </c>
      <c r="H23" s="183">
        <v>0</v>
      </c>
    </row>
    <row r="24" s="116" customFormat="1" ht="15" customHeight="1" spans="1:8">
      <c r="A24" s="185" t="s">
        <v>1404</v>
      </c>
      <c r="B24" s="183">
        <v>12903.8</v>
      </c>
      <c r="C24" s="183">
        <v>2352.3</v>
      </c>
      <c r="D24" s="183">
        <v>4158.1</v>
      </c>
      <c r="E24" s="183">
        <v>4207.4</v>
      </c>
      <c r="F24" s="183">
        <v>871</v>
      </c>
      <c r="G24" s="183">
        <v>1315</v>
      </c>
      <c r="H24" s="183">
        <v>0</v>
      </c>
    </row>
    <row r="25" s="116" customFormat="1" ht="15" customHeight="1" spans="1:8">
      <c r="A25" s="185" t="s">
        <v>1405</v>
      </c>
      <c r="B25" s="183">
        <v>14</v>
      </c>
      <c r="C25" s="183">
        <v>0</v>
      </c>
      <c r="D25" s="183">
        <v>9</v>
      </c>
      <c r="E25" s="183">
        <v>0</v>
      </c>
      <c r="F25" s="183">
        <v>0</v>
      </c>
      <c r="G25" s="183">
        <v>5</v>
      </c>
      <c r="H25" s="183">
        <v>0</v>
      </c>
    </row>
    <row r="26" s="116" customFormat="1" ht="15" customHeight="1" spans="1:8">
      <c r="A26" s="185" t="s">
        <v>1406</v>
      </c>
      <c r="B26" s="183">
        <v>10000</v>
      </c>
      <c r="C26" s="183">
        <v>0</v>
      </c>
      <c r="D26" s="183">
        <v>10000</v>
      </c>
      <c r="E26" s="183">
        <v>0</v>
      </c>
      <c r="F26" s="183">
        <v>0</v>
      </c>
      <c r="G26" s="183">
        <v>0</v>
      </c>
      <c r="H26" s="183">
        <v>0</v>
      </c>
    </row>
    <row r="27" s="116" customFormat="1" ht="15" customHeight="1" spans="1:8">
      <c r="A27" s="185" t="s">
        <v>1407</v>
      </c>
      <c r="B27" s="183">
        <v>6000</v>
      </c>
      <c r="C27" s="183">
        <v>0</v>
      </c>
      <c r="D27" s="183">
        <v>0</v>
      </c>
      <c r="E27" s="183">
        <v>0</v>
      </c>
      <c r="F27" s="183">
        <v>6000</v>
      </c>
      <c r="G27" s="183">
        <v>0</v>
      </c>
      <c r="H27" s="183">
        <v>0</v>
      </c>
    </row>
    <row r="28" s="116" customFormat="1" ht="15" customHeight="1" spans="1:8">
      <c r="A28" s="185" t="s">
        <v>1408</v>
      </c>
      <c r="B28" s="183">
        <v>646.8</v>
      </c>
      <c r="C28" s="183">
        <v>646.8</v>
      </c>
      <c r="D28" s="183">
        <v>0</v>
      </c>
      <c r="E28" s="183">
        <v>0</v>
      </c>
      <c r="F28" s="183">
        <v>0</v>
      </c>
      <c r="G28" s="183">
        <v>0</v>
      </c>
      <c r="H28" s="183">
        <v>0</v>
      </c>
    </row>
    <row r="29" s="116" customFormat="1" ht="24" customHeight="1" spans="1:8">
      <c r="A29" s="185" t="s">
        <v>1409</v>
      </c>
      <c r="B29" s="183">
        <v>150</v>
      </c>
      <c r="C29" s="183">
        <v>150</v>
      </c>
      <c r="D29" s="183">
        <v>0</v>
      </c>
      <c r="E29" s="183">
        <v>0</v>
      </c>
      <c r="F29" s="183">
        <v>0</v>
      </c>
      <c r="G29" s="183">
        <v>0</v>
      </c>
      <c r="H29" s="183">
        <v>0</v>
      </c>
    </row>
    <row r="30" s="116" customFormat="1" ht="15" customHeight="1" spans="1:8">
      <c r="A30" s="184" t="s">
        <v>1410</v>
      </c>
      <c r="B30" s="183">
        <v>6324</v>
      </c>
      <c r="C30" s="183">
        <v>108</v>
      </c>
      <c r="D30" s="183">
        <v>524</v>
      </c>
      <c r="E30" s="183">
        <v>573</v>
      </c>
      <c r="F30" s="183">
        <v>107</v>
      </c>
      <c r="G30" s="183">
        <v>288</v>
      </c>
      <c r="H30" s="183">
        <v>4724</v>
      </c>
    </row>
    <row r="31" s="116" customFormat="1" ht="15" customHeight="1" spans="1:8">
      <c r="A31" s="185" t="s">
        <v>1411</v>
      </c>
      <c r="B31" s="183">
        <v>6324</v>
      </c>
      <c r="C31" s="183">
        <v>108</v>
      </c>
      <c r="D31" s="183">
        <v>524</v>
      </c>
      <c r="E31" s="183">
        <v>573</v>
      </c>
      <c r="F31" s="183">
        <v>107</v>
      </c>
      <c r="G31" s="183">
        <v>288</v>
      </c>
      <c r="H31" s="183">
        <v>4724</v>
      </c>
    </row>
    <row r="32" s="116" customFormat="1" ht="15" customHeight="1" spans="1:8">
      <c r="A32" s="184" t="s">
        <v>1412</v>
      </c>
      <c r="B32" s="183">
        <f>SUM(B33:B37)</f>
        <v>7263.846</v>
      </c>
      <c r="C32" s="183">
        <v>2978.04</v>
      </c>
      <c r="D32" s="183">
        <v>1394.76</v>
      </c>
      <c r="E32" s="183">
        <v>1539.3</v>
      </c>
      <c r="F32" s="183">
        <v>531.534</v>
      </c>
      <c r="G32" s="183">
        <v>820.212</v>
      </c>
      <c r="H32" s="183">
        <v>0</v>
      </c>
    </row>
    <row r="33" s="116" customFormat="1" ht="15" customHeight="1" spans="1:8">
      <c r="A33" s="185" t="s">
        <v>1413</v>
      </c>
      <c r="B33" s="183">
        <v>4639.5</v>
      </c>
      <c r="C33" s="183">
        <v>2625</v>
      </c>
      <c r="D33" s="183">
        <v>756</v>
      </c>
      <c r="E33" s="183">
        <v>757.5</v>
      </c>
      <c r="F33" s="183">
        <v>159</v>
      </c>
      <c r="G33" s="183">
        <v>342</v>
      </c>
      <c r="H33" s="183">
        <v>0</v>
      </c>
    </row>
    <row r="34" s="116" customFormat="1" ht="15" customHeight="1" spans="1:8">
      <c r="A34" s="185" t="s">
        <v>1414</v>
      </c>
      <c r="B34" s="183">
        <v>1200</v>
      </c>
      <c r="C34" s="183">
        <v>210</v>
      </c>
      <c r="D34" s="183">
        <v>195</v>
      </c>
      <c r="E34" s="183">
        <v>195</v>
      </c>
      <c r="F34" s="183">
        <v>300</v>
      </c>
      <c r="G34" s="183">
        <v>300</v>
      </c>
      <c r="H34" s="183">
        <v>0</v>
      </c>
    </row>
    <row r="35" s="116" customFormat="1" ht="15" customHeight="1" spans="1:8">
      <c r="A35" s="185" t="s">
        <v>1415</v>
      </c>
      <c r="B35" s="183">
        <v>211.8</v>
      </c>
      <c r="C35" s="183">
        <v>83.04</v>
      </c>
      <c r="D35" s="183">
        <v>41.76</v>
      </c>
      <c r="E35" s="183">
        <v>54</v>
      </c>
      <c r="F35" s="183">
        <v>10.44</v>
      </c>
      <c r="G35" s="183">
        <v>22.56</v>
      </c>
      <c r="H35" s="183">
        <v>0</v>
      </c>
    </row>
    <row r="36" s="116" customFormat="1" ht="15" customHeight="1" spans="1:8">
      <c r="A36" s="185" t="s">
        <v>1416</v>
      </c>
      <c r="B36" s="183">
        <v>16.146</v>
      </c>
      <c r="C36" s="183">
        <v>0</v>
      </c>
      <c r="D36" s="183">
        <v>0</v>
      </c>
      <c r="E36" s="183">
        <v>0</v>
      </c>
      <c r="F36" s="183">
        <v>8.694</v>
      </c>
      <c r="G36" s="183">
        <v>7.452</v>
      </c>
      <c r="H36" s="183">
        <v>0</v>
      </c>
    </row>
    <row r="37" s="116" customFormat="1" ht="15" customHeight="1" spans="1:8">
      <c r="A37" s="185" t="s">
        <v>1417</v>
      </c>
      <c r="B37" s="183">
        <v>1196.4</v>
      </c>
      <c r="C37" s="183">
        <v>60</v>
      </c>
      <c r="D37" s="183">
        <v>402</v>
      </c>
      <c r="E37" s="183">
        <v>532.8</v>
      </c>
      <c r="F37" s="183">
        <v>53.4</v>
      </c>
      <c r="G37" s="183">
        <v>148.2</v>
      </c>
      <c r="H37" s="183">
        <v>0</v>
      </c>
    </row>
    <row r="38" s="116" customFormat="1" ht="15" customHeight="1" spans="1:8">
      <c r="A38" s="184" t="s">
        <v>1418</v>
      </c>
      <c r="B38" s="183">
        <f>SUM(C38:H38)</f>
        <v>3560</v>
      </c>
      <c r="C38" s="183">
        <f t="shared" ref="C38:H38" si="5">SUM(C39:C40)</f>
        <v>0</v>
      </c>
      <c r="D38" s="183">
        <f t="shared" si="5"/>
        <v>850</v>
      </c>
      <c r="E38" s="183">
        <f t="shared" si="5"/>
        <v>850</v>
      </c>
      <c r="F38" s="183">
        <f t="shared" si="5"/>
        <v>850</v>
      </c>
      <c r="G38" s="183">
        <f t="shared" si="5"/>
        <v>1010</v>
      </c>
      <c r="H38" s="183">
        <f t="shared" si="5"/>
        <v>0</v>
      </c>
    </row>
    <row r="39" s="116" customFormat="1" ht="15" customHeight="1" spans="1:8">
      <c r="A39" s="185" t="s">
        <v>1419</v>
      </c>
      <c r="B39" s="183">
        <v>160</v>
      </c>
      <c r="C39" s="183">
        <v>0</v>
      </c>
      <c r="D39" s="183">
        <v>0</v>
      </c>
      <c r="E39" s="183">
        <v>0</v>
      </c>
      <c r="F39" s="183">
        <v>0</v>
      </c>
      <c r="G39" s="183">
        <v>160</v>
      </c>
      <c r="H39" s="183">
        <v>0</v>
      </c>
    </row>
    <row r="40" s="25" customFormat="1" ht="15" customHeight="1" spans="1:8">
      <c r="A40" s="185" t="s">
        <v>1420</v>
      </c>
      <c r="B40" s="183">
        <v>3400</v>
      </c>
      <c r="C40" s="183">
        <v>0</v>
      </c>
      <c r="D40" s="183">
        <v>850</v>
      </c>
      <c r="E40" s="183">
        <v>850</v>
      </c>
      <c r="F40" s="183">
        <v>850</v>
      </c>
      <c r="G40" s="183">
        <v>850</v>
      </c>
      <c r="H40" s="183">
        <v>0</v>
      </c>
    </row>
    <row r="41" s="25" customFormat="1" ht="15" customHeight="1" spans="1:8">
      <c r="A41" s="184" t="s">
        <v>1421</v>
      </c>
      <c r="B41" s="183">
        <v>30000</v>
      </c>
      <c r="C41" s="183">
        <v>0</v>
      </c>
      <c r="D41" s="183">
        <v>0</v>
      </c>
      <c r="E41" s="183">
        <v>0</v>
      </c>
      <c r="F41" s="183">
        <v>0</v>
      </c>
      <c r="G41" s="183">
        <v>0</v>
      </c>
      <c r="H41" s="183">
        <v>30000</v>
      </c>
    </row>
    <row r="42" s="25" customFormat="1" ht="15" customHeight="1" spans="1:8">
      <c r="A42" s="185" t="s">
        <v>1422</v>
      </c>
      <c r="B42" s="183">
        <v>30000</v>
      </c>
      <c r="C42" s="183">
        <v>0</v>
      </c>
      <c r="D42" s="183">
        <v>0</v>
      </c>
      <c r="E42" s="183">
        <v>0</v>
      </c>
      <c r="F42" s="183">
        <v>0</v>
      </c>
      <c r="G42" s="183">
        <v>0</v>
      </c>
      <c r="H42" s="183">
        <v>30000</v>
      </c>
    </row>
    <row r="43" s="25" customFormat="1" ht="15" customHeight="1" spans="1:8">
      <c r="A43" s="186" t="s">
        <v>1423</v>
      </c>
      <c r="B43" s="187">
        <f>SUM(C43:H43)</f>
        <v>276575.0433</v>
      </c>
      <c r="C43" s="187">
        <f t="shared" ref="C43:H43" si="6">SUM(C44:C130)</f>
        <v>12391.4585</v>
      </c>
      <c r="D43" s="187">
        <f t="shared" si="6"/>
        <v>28472.5841</v>
      </c>
      <c r="E43" s="187">
        <f t="shared" si="6"/>
        <v>1600.96</v>
      </c>
      <c r="F43" s="187">
        <f t="shared" si="6"/>
        <v>6319.7228</v>
      </c>
      <c r="G43" s="187">
        <f t="shared" si="6"/>
        <v>9666.4049</v>
      </c>
      <c r="H43" s="187">
        <f t="shared" si="6"/>
        <v>218123.913</v>
      </c>
    </row>
    <row r="44" ht="24" spans="1:8">
      <c r="A44" s="126" t="s">
        <v>1424</v>
      </c>
      <c r="B44" s="187">
        <f t="shared" ref="B44:B74" si="7">SUM(C44:H44)</f>
        <v>25.68</v>
      </c>
      <c r="C44" s="188">
        <v>10.68</v>
      </c>
      <c r="D44" s="188">
        <v>8.22</v>
      </c>
      <c r="E44" s="188">
        <v>0</v>
      </c>
      <c r="F44" s="188">
        <v>2.22</v>
      </c>
      <c r="G44" s="188">
        <v>3.66</v>
      </c>
      <c r="H44" s="188">
        <v>0.9</v>
      </c>
    </row>
    <row r="45" spans="1:8">
      <c r="A45" s="126" t="s">
        <v>1425</v>
      </c>
      <c r="B45" s="187">
        <f t="shared" si="7"/>
        <v>12</v>
      </c>
      <c r="C45" s="188">
        <v>0</v>
      </c>
      <c r="D45" s="188">
        <v>0</v>
      </c>
      <c r="E45" s="188">
        <v>0</v>
      </c>
      <c r="F45" s="188">
        <v>0</v>
      </c>
      <c r="G45" s="188">
        <v>0</v>
      </c>
      <c r="H45" s="188">
        <v>12</v>
      </c>
    </row>
    <row r="46" spans="1:8">
      <c r="A46" s="126" t="s">
        <v>1426</v>
      </c>
      <c r="B46" s="187">
        <f t="shared" si="7"/>
        <v>486</v>
      </c>
      <c r="C46" s="188">
        <v>0</v>
      </c>
      <c r="D46" s="188">
        <v>0</v>
      </c>
      <c r="E46" s="188">
        <v>0</v>
      </c>
      <c r="F46" s="188">
        <v>0</v>
      </c>
      <c r="G46" s="188">
        <v>0</v>
      </c>
      <c r="H46" s="188">
        <v>486</v>
      </c>
    </row>
    <row r="47" ht="24" spans="1:8">
      <c r="A47" s="126" t="s">
        <v>1427</v>
      </c>
      <c r="B47" s="187">
        <f t="shared" si="7"/>
        <v>160</v>
      </c>
      <c r="C47" s="188">
        <v>50</v>
      </c>
      <c r="D47" s="188">
        <v>85</v>
      </c>
      <c r="E47" s="188">
        <v>0</v>
      </c>
      <c r="F47" s="188">
        <v>10</v>
      </c>
      <c r="G47" s="188">
        <v>0</v>
      </c>
      <c r="H47" s="188">
        <v>15</v>
      </c>
    </row>
    <row r="48" ht="15" customHeight="1" spans="1:8">
      <c r="A48" s="126" t="s">
        <v>1428</v>
      </c>
      <c r="B48" s="187">
        <f t="shared" si="7"/>
        <v>170</v>
      </c>
      <c r="C48" s="188">
        <v>60</v>
      </c>
      <c r="D48" s="188">
        <v>40</v>
      </c>
      <c r="E48" s="188">
        <v>0</v>
      </c>
      <c r="F48" s="188">
        <v>45</v>
      </c>
      <c r="G48" s="188">
        <v>25</v>
      </c>
      <c r="H48" s="188">
        <v>0</v>
      </c>
    </row>
    <row r="49" ht="24" customHeight="1" spans="1:8">
      <c r="A49" s="126" t="s">
        <v>1429</v>
      </c>
      <c r="B49" s="187">
        <f t="shared" si="7"/>
        <v>1124.65</v>
      </c>
      <c r="C49" s="188">
        <v>0</v>
      </c>
      <c r="D49" s="188">
        <v>0</v>
      </c>
      <c r="E49" s="188">
        <v>0</v>
      </c>
      <c r="F49" s="188">
        <v>0</v>
      </c>
      <c r="G49" s="188">
        <v>0</v>
      </c>
      <c r="H49" s="188">
        <v>1124.65</v>
      </c>
    </row>
    <row r="50" spans="1:8">
      <c r="A50" s="126" t="s">
        <v>1430</v>
      </c>
      <c r="B50" s="187">
        <f t="shared" si="7"/>
        <v>35</v>
      </c>
      <c r="C50" s="188">
        <v>5</v>
      </c>
      <c r="D50" s="188">
        <v>5</v>
      </c>
      <c r="E50" s="188">
        <v>0</v>
      </c>
      <c r="F50" s="188">
        <v>5</v>
      </c>
      <c r="G50" s="188">
        <v>5</v>
      </c>
      <c r="H50" s="188">
        <v>15</v>
      </c>
    </row>
    <row r="51" ht="24" spans="1:8">
      <c r="A51" s="126" t="s">
        <v>1431</v>
      </c>
      <c r="B51" s="187">
        <f t="shared" si="7"/>
        <v>2783.94</v>
      </c>
      <c r="C51" s="188">
        <v>0</v>
      </c>
      <c r="D51" s="188">
        <v>0</v>
      </c>
      <c r="E51" s="188">
        <v>0</v>
      </c>
      <c r="F51" s="188">
        <v>0</v>
      </c>
      <c r="G51" s="188">
        <v>0</v>
      </c>
      <c r="H51" s="188">
        <v>2783.94</v>
      </c>
    </row>
    <row r="52" spans="1:8">
      <c r="A52" s="126" t="s">
        <v>1432</v>
      </c>
      <c r="B52" s="187">
        <f t="shared" si="7"/>
        <v>36703</v>
      </c>
      <c r="C52" s="188">
        <v>7173</v>
      </c>
      <c r="D52" s="188">
        <v>20878</v>
      </c>
      <c r="E52" s="188">
        <v>0</v>
      </c>
      <c r="F52" s="188">
        <v>3231</v>
      </c>
      <c r="G52" s="188">
        <v>5117</v>
      </c>
      <c r="H52" s="188">
        <v>304</v>
      </c>
    </row>
    <row r="53" ht="24" spans="1:8">
      <c r="A53" s="126" t="s">
        <v>1433</v>
      </c>
      <c r="B53" s="187">
        <f t="shared" si="7"/>
        <v>34</v>
      </c>
      <c r="C53" s="188">
        <v>0</v>
      </c>
      <c r="D53" s="188">
        <v>0</v>
      </c>
      <c r="E53" s="188">
        <v>0</v>
      </c>
      <c r="F53" s="188">
        <v>0</v>
      </c>
      <c r="G53" s="188">
        <v>0</v>
      </c>
      <c r="H53" s="188">
        <v>34</v>
      </c>
    </row>
    <row r="54" ht="24" spans="1:8">
      <c r="A54" s="126" t="s">
        <v>1434</v>
      </c>
      <c r="B54" s="187">
        <f t="shared" si="7"/>
        <v>155.9</v>
      </c>
      <c r="C54" s="188">
        <v>0</v>
      </c>
      <c r="D54" s="188">
        <v>0</v>
      </c>
      <c r="E54" s="188">
        <v>0</v>
      </c>
      <c r="F54" s="188">
        <v>0</v>
      </c>
      <c r="G54" s="188">
        <v>0</v>
      </c>
      <c r="H54" s="188">
        <v>155.9</v>
      </c>
    </row>
    <row r="55" ht="24" spans="1:8">
      <c r="A55" s="126" t="s">
        <v>1435</v>
      </c>
      <c r="B55" s="187">
        <f t="shared" si="7"/>
        <v>2885</v>
      </c>
      <c r="C55" s="188">
        <v>0</v>
      </c>
      <c r="D55" s="188">
        <v>0</v>
      </c>
      <c r="E55" s="188">
        <v>0</v>
      </c>
      <c r="F55" s="188">
        <v>0</v>
      </c>
      <c r="G55" s="188">
        <v>0</v>
      </c>
      <c r="H55" s="188">
        <v>2885</v>
      </c>
    </row>
    <row r="56" spans="1:8">
      <c r="A56" s="126" t="s">
        <v>1436</v>
      </c>
      <c r="B56" s="187">
        <f t="shared" si="7"/>
        <v>115</v>
      </c>
      <c r="C56" s="188">
        <v>0</v>
      </c>
      <c r="D56" s="188">
        <v>0</v>
      </c>
      <c r="E56" s="188">
        <v>0</v>
      </c>
      <c r="F56" s="188">
        <v>0</v>
      </c>
      <c r="G56" s="188">
        <v>0</v>
      </c>
      <c r="H56" s="188">
        <v>115</v>
      </c>
    </row>
    <row r="57" ht="24" spans="1:8">
      <c r="A57" s="126" t="s">
        <v>1437</v>
      </c>
      <c r="B57" s="187">
        <f t="shared" si="7"/>
        <v>10158.5</v>
      </c>
      <c r="C57" s="188">
        <v>0</v>
      </c>
      <c r="D57" s="188">
        <v>0</v>
      </c>
      <c r="E57" s="188">
        <v>0</v>
      </c>
      <c r="F57" s="188">
        <v>0</v>
      </c>
      <c r="G57" s="188">
        <v>0</v>
      </c>
      <c r="H57" s="188">
        <v>10158.5</v>
      </c>
    </row>
    <row r="58" spans="1:8">
      <c r="A58" s="126" t="s">
        <v>1438</v>
      </c>
      <c r="B58" s="187">
        <f t="shared" si="7"/>
        <v>234</v>
      </c>
      <c r="C58" s="188">
        <v>0</v>
      </c>
      <c r="D58" s="188">
        <v>0</v>
      </c>
      <c r="E58" s="188">
        <v>0</v>
      </c>
      <c r="F58" s="188">
        <v>0</v>
      </c>
      <c r="G58" s="188">
        <v>0</v>
      </c>
      <c r="H58" s="188">
        <v>234</v>
      </c>
    </row>
    <row r="59" spans="1:8">
      <c r="A59" s="126" t="s">
        <v>1439</v>
      </c>
      <c r="B59" s="187">
        <f t="shared" si="7"/>
        <v>15.03</v>
      </c>
      <c r="C59" s="188">
        <v>2.52</v>
      </c>
      <c r="D59" s="188">
        <v>4.59</v>
      </c>
      <c r="E59" s="188">
        <v>3.96</v>
      </c>
      <c r="F59" s="188">
        <v>2.52</v>
      </c>
      <c r="G59" s="188">
        <v>1.44</v>
      </c>
      <c r="H59" s="188">
        <v>0</v>
      </c>
    </row>
    <row r="60" spans="1:8">
      <c r="A60" s="126" t="s">
        <v>1440</v>
      </c>
      <c r="B60" s="187">
        <f t="shared" si="7"/>
        <v>101</v>
      </c>
      <c r="C60" s="188">
        <v>0</v>
      </c>
      <c r="D60" s="188">
        <v>0</v>
      </c>
      <c r="E60" s="188">
        <v>0</v>
      </c>
      <c r="F60" s="188">
        <v>0</v>
      </c>
      <c r="G60" s="188">
        <v>0</v>
      </c>
      <c r="H60" s="188">
        <v>101</v>
      </c>
    </row>
    <row r="61" ht="24" spans="1:8">
      <c r="A61" s="126" t="s">
        <v>1441</v>
      </c>
      <c r="B61" s="187">
        <f t="shared" si="7"/>
        <v>35</v>
      </c>
      <c r="C61" s="188">
        <v>0</v>
      </c>
      <c r="D61" s="188">
        <v>0</v>
      </c>
      <c r="E61" s="188">
        <v>0</v>
      </c>
      <c r="F61" s="188">
        <v>0</v>
      </c>
      <c r="G61" s="188">
        <v>0</v>
      </c>
      <c r="H61" s="188">
        <v>35</v>
      </c>
    </row>
    <row r="62" ht="15" customHeight="1" spans="1:8">
      <c r="A62" s="126" t="s">
        <v>1442</v>
      </c>
      <c r="B62" s="187">
        <f t="shared" si="7"/>
        <v>35.4</v>
      </c>
      <c r="C62" s="188">
        <v>9</v>
      </c>
      <c r="D62" s="188">
        <v>18.8</v>
      </c>
      <c r="E62" s="188">
        <v>0</v>
      </c>
      <c r="F62" s="188">
        <v>0</v>
      </c>
      <c r="G62" s="188">
        <v>0</v>
      </c>
      <c r="H62" s="188">
        <v>7.6</v>
      </c>
    </row>
    <row r="63" ht="15" customHeight="1" spans="1:8">
      <c r="A63" s="126" t="s">
        <v>1443</v>
      </c>
      <c r="B63" s="187">
        <f t="shared" si="7"/>
        <v>174</v>
      </c>
      <c r="C63" s="188">
        <v>0</v>
      </c>
      <c r="D63" s="188">
        <v>0</v>
      </c>
      <c r="E63" s="188">
        <v>0</v>
      </c>
      <c r="F63" s="188">
        <v>0</v>
      </c>
      <c r="G63" s="188">
        <v>0</v>
      </c>
      <c r="H63" s="188">
        <v>174</v>
      </c>
    </row>
    <row r="64" ht="15" customHeight="1" spans="1:8">
      <c r="A64" s="126" t="s">
        <v>1444</v>
      </c>
      <c r="B64" s="187">
        <f t="shared" si="7"/>
        <v>2557.19</v>
      </c>
      <c r="C64" s="188">
        <v>0</v>
      </c>
      <c r="D64" s="188">
        <v>0</v>
      </c>
      <c r="E64" s="188">
        <v>0</v>
      </c>
      <c r="F64" s="188">
        <v>0</v>
      </c>
      <c r="G64" s="188">
        <v>0</v>
      </c>
      <c r="H64" s="188">
        <v>2557.19</v>
      </c>
    </row>
    <row r="65" ht="24" customHeight="1" spans="1:8">
      <c r="A65" s="126" t="s">
        <v>1445</v>
      </c>
      <c r="B65" s="187">
        <f t="shared" si="7"/>
        <v>154</v>
      </c>
      <c r="C65" s="188">
        <v>0</v>
      </c>
      <c r="D65" s="188">
        <v>0</v>
      </c>
      <c r="E65" s="188">
        <v>0</v>
      </c>
      <c r="F65" s="188">
        <v>50</v>
      </c>
      <c r="G65" s="188">
        <v>0</v>
      </c>
      <c r="H65" s="188">
        <v>104</v>
      </c>
    </row>
    <row r="66" ht="24" customHeight="1" spans="1:8">
      <c r="A66" s="126" t="s">
        <v>1446</v>
      </c>
      <c r="B66" s="187">
        <f t="shared" si="7"/>
        <v>2.6</v>
      </c>
      <c r="C66" s="188">
        <v>0.74</v>
      </c>
      <c r="D66" s="188">
        <v>0.69</v>
      </c>
      <c r="E66" s="188">
        <v>0</v>
      </c>
      <c r="F66" s="188">
        <v>0.6</v>
      </c>
      <c r="G66" s="188">
        <v>0.57</v>
      </c>
      <c r="H66" s="188">
        <v>0</v>
      </c>
    </row>
    <row r="67" ht="24" spans="1:8">
      <c r="A67" s="126" t="s">
        <v>1447</v>
      </c>
      <c r="B67" s="187">
        <f t="shared" si="7"/>
        <v>320</v>
      </c>
      <c r="C67" s="188">
        <v>0</v>
      </c>
      <c r="D67" s="188">
        <v>0</v>
      </c>
      <c r="E67" s="188">
        <v>0</v>
      </c>
      <c r="F67" s="188">
        <v>0</v>
      </c>
      <c r="G67" s="188">
        <v>0</v>
      </c>
      <c r="H67" s="188">
        <v>320</v>
      </c>
    </row>
    <row r="68" ht="24" spans="1:8">
      <c r="A68" s="126" t="s">
        <v>1448</v>
      </c>
      <c r="B68" s="187">
        <f t="shared" si="7"/>
        <v>1200</v>
      </c>
      <c r="C68" s="188">
        <v>0</v>
      </c>
      <c r="D68" s="188">
        <v>0</v>
      </c>
      <c r="E68" s="188">
        <v>0</v>
      </c>
      <c r="F68" s="188">
        <v>0</v>
      </c>
      <c r="G68" s="188">
        <v>0</v>
      </c>
      <c r="H68" s="188">
        <v>1200</v>
      </c>
    </row>
    <row r="69" spans="1:8">
      <c r="A69" s="126" t="s">
        <v>1449</v>
      </c>
      <c r="B69" s="187">
        <f t="shared" si="7"/>
        <v>17</v>
      </c>
      <c r="C69" s="188">
        <v>3.4</v>
      </c>
      <c r="D69" s="188">
        <v>3.4</v>
      </c>
      <c r="E69" s="188">
        <v>3.4</v>
      </c>
      <c r="F69" s="188">
        <v>3.4</v>
      </c>
      <c r="G69" s="188">
        <v>3.4</v>
      </c>
      <c r="H69" s="188">
        <v>0</v>
      </c>
    </row>
    <row r="70" ht="24" spans="1:8">
      <c r="A70" s="126" t="s">
        <v>1450</v>
      </c>
      <c r="B70" s="187">
        <f t="shared" si="7"/>
        <v>22.45</v>
      </c>
      <c r="C70" s="188">
        <v>0</v>
      </c>
      <c r="D70" s="188">
        <v>0</v>
      </c>
      <c r="E70" s="188">
        <v>0</v>
      </c>
      <c r="F70" s="188">
        <v>0</v>
      </c>
      <c r="G70" s="188">
        <v>0</v>
      </c>
      <c r="H70" s="188">
        <v>22.45</v>
      </c>
    </row>
    <row r="71" ht="24" customHeight="1" spans="1:8">
      <c r="A71" s="126" t="s">
        <v>1451</v>
      </c>
      <c r="B71" s="187">
        <f t="shared" si="7"/>
        <v>775.75</v>
      </c>
      <c r="C71" s="188">
        <v>0</v>
      </c>
      <c r="D71" s="188">
        <v>0</v>
      </c>
      <c r="E71" s="188">
        <v>0</v>
      </c>
      <c r="F71" s="188">
        <v>0</v>
      </c>
      <c r="G71" s="188">
        <v>0</v>
      </c>
      <c r="H71" s="188">
        <v>775.75</v>
      </c>
    </row>
    <row r="72" ht="15" customHeight="1" spans="1:8">
      <c r="A72" s="126" t="s">
        <v>1452</v>
      </c>
      <c r="B72" s="187">
        <f t="shared" si="7"/>
        <v>191.59</v>
      </c>
      <c r="C72" s="188">
        <v>0</v>
      </c>
      <c r="D72" s="188">
        <v>4.39</v>
      </c>
      <c r="E72" s="188">
        <v>0</v>
      </c>
      <c r="F72" s="188">
        <v>2.7</v>
      </c>
      <c r="G72" s="188">
        <v>0</v>
      </c>
      <c r="H72" s="188">
        <v>184.5</v>
      </c>
    </row>
    <row r="73" ht="24" spans="1:8">
      <c r="A73" s="126" t="s">
        <v>1453</v>
      </c>
      <c r="B73" s="187">
        <f t="shared" si="7"/>
        <v>13517</v>
      </c>
      <c r="C73" s="188">
        <v>0</v>
      </c>
      <c r="D73" s="188">
        <v>0</v>
      </c>
      <c r="E73" s="188">
        <v>0</v>
      </c>
      <c r="F73" s="188">
        <v>0</v>
      </c>
      <c r="G73" s="188">
        <v>0</v>
      </c>
      <c r="H73" s="188">
        <v>13517</v>
      </c>
    </row>
    <row r="74" ht="24" spans="1:8">
      <c r="A74" s="126" t="s">
        <v>1454</v>
      </c>
      <c r="B74" s="187">
        <f t="shared" si="7"/>
        <v>170</v>
      </c>
      <c r="C74" s="188">
        <v>0</v>
      </c>
      <c r="D74" s="188">
        <v>0</v>
      </c>
      <c r="E74" s="188">
        <v>0</v>
      </c>
      <c r="F74" s="188">
        <v>0</v>
      </c>
      <c r="G74" s="188">
        <v>0</v>
      </c>
      <c r="H74" s="188">
        <v>170</v>
      </c>
    </row>
    <row r="75" ht="24" spans="1:8">
      <c r="A75" s="126" t="s">
        <v>1455</v>
      </c>
      <c r="B75" s="187">
        <f t="shared" ref="B75:B105" si="8">SUM(C75:H75)</f>
        <v>84</v>
      </c>
      <c r="C75" s="188">
        <v>12</v>
      </c>
      <c r="D75" s="188">
        <v>15</v>
      </c>
      <c r="E75" s="188">
        <v>0</v>
      </c>
      <c r="F75" s="188">
        <v>12</v>
      </c>
      <c r="G75" s="188">
        <v>15</v>
      </c>
      <c r="H75" s="188">
        <v>30</v>
      </c>
    </row>
    <row r="76" spans="1:8">
      <c r="A76" s="126" t="s">
        <v>1456</v>
      </c>
      <c r="B76" s="187">
        <f t="shared" si="8"/>
        <v>200</v>
      </c>
      <c r="C76" s="188">
        <v>31</v>
      </c>
      <c r="D76" s="188">
        <v>45</v>
      </c>
      <c r="E76" s="188">
        <v>97</v>
      </c>
      <c r="F76" s="188">
        <v>0</v>
      </c>
      <c r="G76" s="188">
        <v>0</v>
      </c>
      <c r="H76" s="188">
        <v>27</v>
      </c>
    </row>
    <row r="77" ht="24" spans="1:8">
      <c r="A77" s="126" t="s">
        <v>1457</v>
      </c>
      <c r="B77" s="187">
        <f t="shared" si="8"/>
        <v>1621</v>
      </c>
      <c r="C77" s="188">
        <v>0</v>
      </c>
      <c r="D77" s="188">
        <v>0</v>
      </c>
      <c r="E77" s="188">
        <v>0</v>
      </c>
      <c r="F77" s="188">
        <v>0</v>
      </c>
      <c r="G77" s="188">
        <v>0</v>
      </c>
      <c r="H77" s="188">
        <v>1621</v>
      </c>
    </row>
    <row r="78" spans="1:8">
      <c r="A78" s="126" t="s">
        <v>1458</v>
      </c>
      <c r="B78" s="187">
        <f t="shared" si="8"/>
        <v>50</v>
      </c>
      <c r="C78" s="188">
        <v>0</v>
      </c>
      <c r="D78" s="188">
        <v>0</v>
      </c>
      <c r="E78" s="188">
        <v>0</v>
      </c>
      <c r="F78" s="188">
        <v>0</v>
      </c>
      <c r="G78" s="188">
        <v>0</v>
      </c>
      <c r="H78" s="188">
        <v>50</v>
      </c>
    </row>
    <row r="79" spans="1:8">
      <c r="A79" s="126" t="s">
        <v>1459</v>
      </c>
      <c r="B79" s="187">
        <f t="shared" si="8"/>
        <v>11</v>
      </c>
      <c r="C79" s="188">
        <v>0</v>
      </c>
      <c r="D79" s="188">
        <v>0</v>
      </c>
      <c r="E79" s="188">
        <v>0</v>
      </c>
      <c r="F79" s="188">
        <v>0</v>
      </c>
      <c r="G79" s="188">
        <v>0</v>
      </c>
      <c r="H79" s="188">
        <v>11</v>
      </c>
    </row>
    <row r="80" spans="1:8">
      <c r="A80" s="126" t="s">
        <v>1460</v>
      </c>
      <c r="B80" s="187">
        <f t="shared" si="8"/>
        <v>10</v>
      </c>
      <c r="C80" s="188">
        <v>0</v>
      </c>
      <c r="D80" s="188">
        <v>0</v>
      </c>
      <c r="E80" s="188">
        <v>0</v>
      </c>
      <c r="F80" s="188">
        <v>0</v>
      </c>
      <c r="G80" s="188">
        <v>0</v>
      </c>
      <c r="H80" s="188">
        <v>10</v>
      </c>
    </row>
    <row r="81" ht="24" spans="1:8">
      <c r="A81" s="126" t="s">
        <v>1461</v>
      </c>
      <c r="B81" s="187">
        <f t="shared" si="8"/>
        <v>83217.51</v>
      </c>
      <c r="C81" s="188">
        <v>0</v>
      </c>
      <c r="D81" s="188">
        <v>0</v>
      </c>
      <c r="E81" s="188">
        <v>0</v>
      </c>
      <c r="F81" s="188">
        <v>0</v>
      </c>
      <c r="G81" s="188">
        <v>0</v>
      </c>
      <c r="H81" s="188">
        <v>83217.51</v>
      </c>
    </row>
    <row r="82" spans="1:8">
      <c r="A82" s="126" t="s">
        <v>1462</v>
      </c>
      <c r="B82" s="187">
        <f t="shared" si="8"/>
        <v>5621</v>
      </c>
      <c r="C82" s="188">
        <v>404</v>
      </c>
      <c r="D82" s="188">
        <v>961</v>
      </c>
      <c r="E82" s="188">
        <v>1421</v>
      </c>
      <c r="F82" s="188">
        <v>848</v>
      </c>
      <c r="G82" s="188">
        <v>1612</v>
      </c>
      <c r="H82" s="188">
        <v>375</v>
      </c>
    </row>
    <row r="83" ht="24" spans="1:8">
      <c r="A83" s="126" t="s">
        <v>1463</v>
      </c>
      <c r="B83" s="187">
        <f t="shared" si="8"/>
        <v>1350</v>
      </c>
      <c r="C83" s="188">
        <v>1350</v>
      </c>
      <c r="D83" s="188">
        <v>0</v>
      </c>
      <c r="E83" s="188">
        <v>0</v>
      </c>
      <c r="F83" s="188">
        <v>0</v>
      </c>
      <c r="G83" s="188">
        <v>0</v>
      </c>
      <c r="H83" s="188">
        <v>0</v>
      </c>
    </row>
    <row r="84" ht="24" spans="1:8">
      <c r="A84" s="126" t="s">
        <v>1464</v>
      </c>
      <c r="B84" s="187">
        <f t="shared" si="8"/>
        <v>1081.58</v>
      </c>
      <c r="C84" s="188">
        <v>0</v>
      </c>
      <c r="D84" s="188">
        <v>0</v>
      </c>
      <c r="E84" s="188">
        <v>0</v>
      </c>
      <c r="F84" s="188">
        <v>0</v>
      </c>
      <c r="G84" s="188">
        <v>0</v>
      </c>
      <c r="H84" s="188">
        <v>1081.58</v>
      </c>
    </row>
    <row r="85" spans="1:8">
      <c r="A85" s="126" t="s">
        <v>1465</v>
      </c>
      <c r="B85" s="187">
        <f t="shared" si="8"/>
        <v>17.42</v>
      </c>
      <c r="C85" s="188">
        <v>0</v>
      </c>
      <c r="D85" s="188">
        <v>0</v>
      </c>
      <c r="E85" s="188">
        <v>0</v>
      </c>
      <c r="F85" s="188">
        <v>0</v>
      </c>
      <c r="G85" s="188">
        <v>0</v>
      </c>
      <c r="H85" s="188">
        <v>17.42</v>
      </c>
    </row>
    <row r="86" ht="24" customHeight="1" spans="1:8">
      <c r="A86" s="126" t="s">
        <v>1466</v>
      </c>
      <c r="B86" s="187">
        <f t="shared" si="8"/>
        <v>16608</v>
      </c>
      <c r="C86" s="188">
        <v>0</v>
      </c>
      <c r="D86" s="188">
        <v>0</v>
      </c>
      <c r="E86" s="188">
        <v>0</v>
      </c>
      <c r="F86" s="188">
        <v>0</v>
      </c>
      <c r="G86" s="188">
        <v>0</v>
      </c>
      <c r="H86" s="188">
        <v>16608</v>
      </c>
    </row>
    <row r="87" ht="24" spans="1:8">
      <c r="A87" s="126" t="s">
        <v>1467</v>
      </c>
      <c r="B87" s="187">
        <f t="shared" si="8"/>
        <v>2636.93</v>
      </c>
      <c r="C87" s="188">
        <v>0</v>
      </c>
      <c r="D87" s="188">
        <v>0</v>
      </c>
      <c r="E87" s="188">
        <v>0</v>
      </c>
      <c r="F87" s="188">
        <v>0</v>
      </c>
      <c r="G87" s="188">
        <v>0</v>
      </c>
      <c r="H87" s="188">
        <v>2636.93</v>
      </c>
    </row>
    <row r="88" spans="1:8">
      <c r="A88" s="126" t="s">
        <v>1468</v>
      </c>
      <c r="B88" s="187">
        <f t="shared" si="8"/>
        <v>18</v>
      </c>
      <c r="C88" s="188">
        <v>0</v>
      </c>
      <c r="D88" s="188">
        <v>0</v>
      </c>
      <c r="E88" s="188">
        <v>0</v>
      </c>
      <c r="F88" s="188">
        <v>0</v>
      </c>
      <c r="G88" s="188">
        <v>0</v>
      </c>
      <c r="H88" s="188">
        <v>18</v>
      </c>
    </row>
    <row r="89" ht="24" customHeight="1" spans="1:8">
      <c r="A89" s="126" t="s">
        <v>1469</v>
      </c>
      <c r="B89" s="187">
        <f t="shared" si="8"/>
        <v>391</v>
      </c>
      <c r="C89" s="188">
        <v>12</v>
      </c>
      <c r="D89" s="188">
        <v>30</v>
      </c>
      <c r="E89" s="188">
        <v>0</v>
      </c>
      <c r="F89" s="188">
        <v>0</v>
      </c>
      <c r="G89" s="188">
        <v>0</v>
      </c>
      <c r="H89" s="188">
        <v>349</v>
      </c>
    </row>
    <row r="90" spans="1:8">
      <c r="A90" s="126" t="s">
        <v>1470</v>
      </c>
      <c r="B90" s="187">
        <f t="shared" si="8"/>
        <v>60</v>
      </c>
      <c r="C90" s="188">
        <v>0</v>
      </c>
      <c r="D90" s="188">
        <v>0</v>
      </c>
      <c r="E90" s="188">
        <v>0</v>
      </c>
      <c r="F90" s="188">
        <v>0</v>
      </c>
      <c r="G90" s="188">
        <v>0</v>
      </c>
      <c r="H90" s="188">
        <v>60</v>
      </c>
    </row>
    <row r="91" ht="24" spans="1:8">
      <c r="A91" s="126" t="s">
        <v>1471</v>
      </c>
      <c r="B91" s="187">
        <f t="shared" si="8"/>
        <v>170</v>
      </c>
      <c r="C91" s="188">
        <v>0</v>
      </c>
      <c r="D91" s="188">
        <v>55</v>
      </c>
      <c r="E91" s="188">
        <v>0</v>
      </c>
      <c r="F91" s="188">
        <v>0</v>
      </c>
      <c r="G91" s="188">
        <v>0</v>
      </c>
      <c r="H91" s="188">
        <v>115</v>
      </c>
    </row>
    <row r="92" ht="24" customHeight="1" spans="1:8">
      <c r="A92" s="126" t="s">
        <v>1472</v>
      </c>
      <c r="B92" s="187">
        <f t="shared" si="8"/>
        <v>1264.1475</v>
      </c>
      <c r="C92" s="188">
        <v>125.3</v>
      </c>
      <c r="D92" s="188">
        <v>834.05</v>
      </c>
      <c r="E92" s="188">
        <v>0</v>
      </c>
      <c r="F92" s="188">
        <v>140.6125</v>
      </c>
      <c r="G92" s="188">
        <v>163.45</v>
      </c>
      <c r="H92" s="188">
        <v>0.735</v>
      </c>
    </row>
    <row r="93" ht="24" customHeight="1" spans="1:8">
      <c r="A93" s="126" t="s">
        <v>1473</v>
      </c>
      <c r="B93" s="187">
        <f t="shared" si="8"/>
        <v>732.675</v>
      </c>
      <c r="C93" s="188">
        <v>96.025</v>
      </c>
      <c r="D93" s="188">
        <v>317.4</v>
      </c>
      <c r="E93" s="188">
        <v>0</v>
      </c>
      <c r="F93" s="188">
        <v>122.05</v>
      </c>
      <c r="G93" s="188">
        <v>175.825</v>
      </c>
      <c r="H93" s="188">
        <v>21.375</v>
      </c>
    </row>
    <row r="94" ht="24" customHeight="1" spans="1:8">
      <c r="A94" s="126" t="s">
        <v>1474</v>
      </c>
      <c r="B94" s="187">
        <f t="shared" si="8"/>
        <v>1055</v>
      </c>
      <c r="C94" s="188">
        <v>148</v>
      </c>
      <c r="D94" s="188">
        <v>666</v>
      </c>
      <c r="E94" s="188">
        <v>0</v>
      </c>
      <c r="F94" s="188">
        <v>71</v>
      </c>
      <c r="G94" s="188">
        <v>170</v>
      </c>
      <c r="H94" s="188">
        <v>0</v>
      </c>
    </row>
    <row r="95" ht="24" spans="1:8">
      <c r="A95" s="126" t="s">
        <v>1475</v>
      </c>
      <c r="B95" s="187">
        <f t="shared" si="8"/>
        <v>97</v>
      </c>
      <c r="C95" s="188">
        <v>0</v>
      </c>
      <c r="D95" s="188">
        <v>0</v>
      </c>
      <c r="E95" s="188">
        <v>0</v>
      </c>
      <c r="F95" s="188">
        <v>0</v>
      </c>
      <c r="G95" s="188">
        <v>0</v>
      </c>
      <c r="H95" s="188">
        <v>97</v>
      </c>
    </row>
    <row r="96" ht="24" spans="1:8">
      <c r="A96" s="126" t="s">
        <v>1476</v>
      </c>
      <c r="B96" s="187">
        <f t="shared" si="8"/>
        <v>52.19</v>
      </c>
      <c r="C96" s="188">
        <v>0</v>
      </c>
      <c r="D96" s="188">
        <v>0</v>
      </c>
      <c r="E96" s="188">
        <v>0</v>
      </c>
      <c r="F96" s="188">
        <v>0</v>
      </c>
      <c r="G96" s="188">
        <v>0</v>
      </c>
      <c r="H96" s="188">
        <v>52.19</v>
      </c>
    </row>
    <row r="97" ht="24" customHeight="1" spans="1:8">
      <c r="A97" s="126" t="s">
        <v>1477</v>
      </c>
      <c r="B97" s="187">
        <f t="shared" si="8"/>
        <v>13983</v>
      </c>
      <c r="C97" s="188">
        <v>0</v>
      </c>
      <c r="D97" s="188">
        <v>0</v>
      </c>
      <c r="E97" s="188">
        <v>0</v>
      </c>
      <c r="F97" s="188">
        <v>0</v>
      </c>
      <c r="G97" s="188">
        <v>0</v>
      </c>
      <c r="H97" s="188">
        <v>13983</v>
      </c>
    </row>
    <row r="98" ht="24" customHeight="1" spans="1:8">
      <c r="A98" s="126" t="s">
        <v>1478</v>
      </c>
      <c r="B98" s="187">
        <f t="shared" si="8"/>
        <v>1736.77</v>
      </c>
      <c r="C98" s="188">
        <v>0</v>
      </c>
      <c r="D98" s="188">
        <v>0</v>
      </c>
      <c r="E98" s="188">
        <v>0</v>
      </c>
      <c r="F98" s="188">
        <v>0</v>
      </c>
      <c r="G98" s="188">
        <v>0</v>
      </c>
      <c r="H98" s="188">
        <v>1736.77</v>
      </c>
    </row>
    <row r="99" ht="24" spans="1:8">
      <c r="A99" s="126" t="s">
        <v>1479</v>
      </c>
      <c r="B99" s="187">
        <f t="shared" si="8"/>
        <v>123.2</v>
      </c>
      <c r="C99" s="188">
        <v>0</v>
      </c>
      <c r="D99" s="188">
        <v>0</v>
      </c>
      <c r="E99" s="188">
        <v>0</v>
      </c>
      <c r="F99" s="188">
        <v>0</v>
      </c>
      <c r="G99" s="188">
        <v>0</v>
      </c>
      <c r="H99" s="188">
        <v>123.2</v>
      </c>
    </row>
    <row r="100" ht="15" customHeight="1" spans="1:8">
      <c r="A100" s="126" t="s">
        <v>1480</v>
      </c>
      <c r="B100" s="187">
        <f t="shared" si="8"/>
        <v>1350</v>
      </c>
      <c r="C100" s="188">
        <v>0</v>
      </c>
      <c r="D100" s="188">
        <v>45</v>
      </c>
      <c r="E100" s="188">
        <v>0</v>
      </c>
      <c r="F100" s="188">
        <v>675</v>
      </c>
      <c r="G100" s="188">
        <v>630</v>
      </c>
      <c r="H100" s="188">
        <v>0</v>
      </c>
    </row>
    <row r="101" ht="24" customHeight="1" spans="1:8">
      <c r="A101" s="126" t="s">
        <v>1481</v>
      </c>
      <c r="B101" s="187">
        <f t="shared" si="8"/>
        <v>577</v>
      </c>
      <c r="C101" s="188">
        <v>0</v>
      </c>
      <c r="D101" s="188">
        <v>0</v>
      </c>
      <c r="E101" s="188">
        <v>0</v>
      </c>
      <c r="F101" s="188">
        <v>0</v>
      </c>
      <c r="G101" s="188">
        <v>300</v>
      </c>
      <c r="H101" s="188">
        <v>277</v>
      </c>
    </row>
    <row r="102" ht="24" customHeight="1" spans="1:8">
      <c r="A102" s="126" t="s">
        <v>1482</v>
      </c>
      <c r="B102" s="187">
        <f t="shared" si="8"/>
        <v>30</v>
      </c>
      <c r="C102" s="188">
        <v>6</v>
      </c>
      <c r="D102" s="188">
        <v>6</v>
      </c>
      <c r="E102" s="188">
        <v>6</v>
      </c>
      <c r="F102" s="188">
        <v>6</v>
      </c>
      <c r="G102" s="188">
        <v>6</v>
      </c>
      <c r="H102" s="188">
        <v>0</v>
      </c>
    </row>
    <row r="103" ht="24" spans="1:8">
      <c r="A103" s="126" t="s">
        <v>1483</v>
      </c>
      <c r="B103" s="187">
        <f t="shared" si="8"/>
        <v>20</v>
      </c>
      <c r="C103" s="188">
        <v>0</v>
      </c>
      <c r="D103" s="188">
        <v>3</v>
      </c>
      <c r="E103" s="188">
        <v>0</v>
      </c>
      <c r="F103" s="188">
        <v>0</v>
      </c>
      <c r="G103" s="188">
        <v>0</v>
      </c>
      <c r="H103" s="188">
        <v>17</v>
      </c>
    </row>
    <row r="104" ht="24" customHeight="1" spans="1:8">
      <c r="A104" s="126" t="s">
        <v>1484</v>
      </c>
      <c r="B104" s="187">
        <f t="shared" si="8"/>
        <v>3879</v>
      </c>
      <c r="C104" s="188">
        <v>0</v>
      </c>
      <c r="D104" s="188">
        <v>0</v>
      </c>
      <c r="E104" s="188">
        <v>0</v>
      </c>
      <c r="F104" s="188">
        <v>0</v>
      </c>
      <c r="G104" s="188">
        <v>0</v>
      </c>
      <c r="H104" s="188">
        <v>3879</v>
      </c>
    </row>
    <row r="105" ht="24" customHeight="1" spans="1:8">
      <c r="A105" s="126" t="s">
        <v>1485</v>
      </c>
      <c r="B105" s="187">
        <f t="shared" si="8"/>
        <v>182.44</v>
      </c>
      <c r="C105" s="188">
        <v>0</v>
      </c>
      <c r="D105" s="188">
        <v>0</v>
      </c>
      <c r="E105" s="188">
        <v>9.6</v>
      </c>
      <c r="F105" s="188">
        <v>80</v>
      </c>
      <c r="G105" s="188">
        <v>71.84</v>
      </c>
      <c r="H105" s="188">
        <v>21</v>
      </c>
    </row>
    <row r="106" ht="15" customHeight="1" spans="1:8">
      <c r="A106" s="126" t="s">
        <v>1486</v>
      </c>
      <c r="B106" s="187">
        <f t="shared" ref="B106:B130" si="9">SUM(C106:H106)</f>
        <v>350</v>
      </c>
      <c r="C106" s="188">
        <v>50</v>
      </c>
      <c r="D106" s="188">
        <v>90</v>
      </c>
      <c r="E106" s="188">
        <v>60</v>
      </c>
      <c r="F106" s="188">
        <v>55</v>
      </c>
      <c r="G106" s="188">
        <v>50</v>
      </c>
      <c r="H106" s="188">
        <v>45</v>
      </c>
    </row>
    <row r="107" ht="15" customHeight="1" spans="1:8">
      <c r="A107" s="126" t="s">
        <v>1487</v>
      </c>
      <c r="B107" s="187">
        <f t="shared" si="9"/>
        <v>100.54</v>
      </c>
      <c r="C107" s="188">
        <v>0</v>
      </c>
      <c r="D107" s="188">
        <v>0</v>
      </c>
      <c r="E107" s="188">
        <v>0</v>
      </c>
      <c r="F107" s="188">
        <v>0</v>
      </c>
      <c r="G107" s="188">
        <v>0.54</v>
      </c>
      <c r="H107" s="188">
        <v>100</v>
      </c>
    </row>
    <row r="108" ht="15" customHeight="1" spans="1:8">
      <c r="A108" s="126" t="s">
        <v>1488</v>
      </c>
      <c r="B108" s="187">
        <f t="shared" si="9"/>
        <v>20</v>
      </c>
      <c r="C108" s="188">
        <v>0</v>
      </c>
      <c r="D108" s="188">
        <v>0</v>
      </c>
      <c r="E108" s="188">
        <v>0</v>
      </c>
      <c r="F108" s="188">
        <v>0</v>
      </c>
      <c r="G108" s="188">
        <v>20</v>
      </c>
      <c r="H108" s="188">
        <v>0</v>
      </c>
    </row>
    <row r="109" ht="15" customHeight="1" spans="1:8">
      <c r="A109" s="126" t="s">
        <v>1489</v>
      </c>
      <c r="B109" s="187">
        <f t="shared" si="9"/>
        <v>15.85</v>
      </c>
      <c r="C109" s="188">
        <v>0</v>
      </c>
      <c r="D109" s="188">
        <v>0</v>
      </c>
      <c r="E109" s="188">
        <v>0</v>
      </c>
      <c r="F109" s="188">
        <v>0</v>
      </c>
      <c r="G109" s="188">
        <v>0</v>
      </c>
      <c r="H109" s="188">
        <v>15.85</v>
      </c>
    </row>
    <row r="110" ht="15" customHeight="1" spans="1:8">
      <c r="A110" s="126" t="s">
        <v>1490</v>
      </c>
      <c r="B110" s="187">
        <f t="shared" si="9"/>
        <v>200</v>
      </c>
      <c r="C110" s="188">
        <v>0</v>
      </c>
      <c r="D110" s="188">
        <v>0</v>
      </c>
      <c r="E110" s="188">
        <v>0</v>
      </c>
      <c r="F110" s="188">
        <v>200</v>
      </c>
      <c r="G110" s="188">
        <v>0</v>
      </c>
      <c r="H110" s="188">
        <v>0</v>
      </c>
    </row>
    <row r="111" ht="24" customHeight="1" spans="1:8">
      <c r="A111" s="126" t="s">
        <v>1491</v>
      </c>
      <c r="B111" s="187">
        <f t="shared" si="9"/>
        <v>1670.7745</v>
      </c>
      <c r="C111" s="188">
        <v>308.7835</v>
      </c>
      <c r="D111" s="188">
        <v>768.0441</v>
      </c>
      <c r="E111" s="188">
        <v>0</v>
      </c>
      <c r="F111" s="188">
        <v>190.3703</v>
      </c>
      <c r="G111" s="188">
        <v>330.5799</v>
      </c>
      <c r="H111" s="188">
        <v>72.9967</v>
      </c>
    </row>
    <row r="112" ht="15" customHeight="1" spans="1:8">
      <c r="A112" s="126" t="s">
        <v>1492</v>
      </c>
      <c r="B112" s="187">
        <f t="shared" si="9"/>
        <v>3057.72</v>
      </c>
      <c r="C112" s="188">
        <v>0</v>
      </c>
      <c r="D112" s="188">
        <v>0</v>
      </c>
      <c r="E112" s="188">
        <v>0</v>
      </c>
      <c r="F112" s="188">
        <v>0</v>
      </c>
      <c r="G112" s="188">
        <v>0</v>
      </c>
      <c r="H112" s="188">
        <v>3057.72</v>
      </c>
    </row>
    <row r="113" ht="15" customHeight="1" spans="1:8">
      <c r="A113" s="126" t="s">
        <v>1493</v>
      </c>
      <c r="B113" s="187">
        <f t="shared" si="9"/>
        <v>915</v>
      </c>
      <c r="C113" s="188">
        <v>0</v>
      </c>
      <c r="D113" s="188">
        <v>0</v>
      </c>
      <c r="E113" s="188">
        <v>0</v>
      </c>
      <c r="F113" s="188">
        <v>0</v>
      </c>
      <c r="G113" s="188">
        <v>0</v>
      </c>
      <c r="H113" s="188">
        <v>915</v>
      </c>
    </row>
    <row r="114" ht="24" customHeight="1" spans="1:8">
      <c r="A114" s="126" t="s">
        <v>1494</v>
      </c>
      <c r="B114" s="187">
        <f t="shared" si="9"/>
        <v>1685</v>
      </c>
      <c r="C114" s="188">
        <v>0</v>
      </c>
      <c r="D114" s="188">
        <v>0</v>
      </c>
      <c r="E114" s="188">
        <v>0</v>
      </c>
      <c r="F114" s="188">
        <v>0</v>
      </c>
      <c r="G114" s="188">
        <v>0</v>
      </c>
      <c r="H114" s="188">
        <v>1685</v>
      </c>
    </row>
    <row r="115" ht="15" customHeight="1" spans="1:8">
      <c r="A115" s="126" t="s">
        <v>1495</v>
      </c>
      <c r="B115" s="187">
        <f t="shared" si="9"/>
        <v>43.42</v>
      </c>
      <c r="C115" s="188">
        <v>0</v>
      </c>
      <c r="D115" s="188">
        <v>0</v>
      </c>
      <c r="E115" s="188">
        <v>0</v>
      </c>
      <c r="F115" s="188">
        <v>0</v>
      </c>
      <c r="G115" s="188">
        <v>0</v>
      </c>
      <c r="H115" s="188">
        <v>43.42</v>
      </c>
    </row>
    <row r="116" ht="15" customHeight="1" spans="1:8">
      <c r="A116" s="126" t="s">
        <v>1496</v>
      </c>
      <c r="B116" s="187">
        <f t="shared" si="9"/>
        <v>4003</v>
      </c>
      <c r="C116" s="188">
        <v>0</v>
      </c>
      <c r="D116" s="188">
        <v>0</v>
      </c>
      <c r="E116" s="188">
        <v>0</v>
      </c>
      <c r="F116" s="188">
        <v>0</v>
      </c>
      <c r="G116" s="188">
        <v>0</v>
      </c>
      <c r="H116" s="188">
        <v>4003</v>
      </c>
    </row>
    <row r="117" ht="24" customHeight="1" spans="1:8">
      <c r="A117" s="126" t="s">
        <v>1497</v>
      </c>
      <c r="B117" s="187">
        <f t="shared" si="9"/>
        <v>6459.58</v>
      </c>
      <c r="C117" s="188">
        <v>1286.77</v>
      </c>
      <c r="D117" s="188">
        <v>3584.5</v>
      </c>
      <c r="E117" s="188">
        <v>0</v>
      </c>
      <c r="F117" s="188">
        <v>567.25</v>
      </c>
      <c r="G117" s="188">
        <v>965.1</v>
      </c>
      <c r="H117" s="188">
        <v>55.96</v>
      </c>
    </row>
    <row r="118" ht="15" customHeight="1" spans="1:8">
      <c r="A118" s="126" t="s">
        <v>1498</v>
      </c>
      <c r="B118" s="187">
        <f t="shared" si="9"/>
        <v>690.84</v>
      </c>
      <c r="C118" s="188">
        <v>0</v>
      </c>
      <c r="D118" s="188">
        <v>0</v>
      </c>
      <c r="E118" s="188">
        <v>0</v>
      </c>
      <c r="F118" s="188">
        <v>0</v>
      </c>
      <c r="G118" s="188">
        <v>0</v>
      </c>
      <c r="H118" s="188">
        <v>690.84</v>
      </c>
    </row>
    <row r="119" ht="15" customHeight="1" spans="1:8">
      <c r="A119" s="126" t="s">
        <v>1499</v>
      </c>
      <c r="B119" s="187">
        <f t="shared" si="9"/>
        <v>15</v>
      </c>
      <c r="C119" s="188">
        <v>0</v>
      </c>
      <c r="D119" s="188">
        <v>0</v>
      </c>
      <c r="E119" s="188">
        <v>0</v>
      </c>
      <c r="F119" s="188">
        <v>0</v>
      </c>
      <c r="G119" s="188">
        <v>0</v>
      </c>
      <c r="H119" s="188">
        <v>15</v>
      </c>
    </row>
    <row r="120" ht="15" customHeight="1" spans="1:8">
      <c r="A120" s="126" t="s">
        <v>1500</v>
      </c>
      <c r="B120" s="187">
        <f t="shared" si="9"/>
        <v>410.0763</v>
      </c>
      <c r="C120" s="188">
        <v>0</v>
      </c>
      <c r="D120" s="188">
        <v>0</v>
      </c>
      <c r="E120" s="188">
        <v>0</v>
      </c>
      <c r="F120" s="188">
        <v>0</v>
      </c>
      <c r="G120" s="188">
        <v>0</v>
      </c>
      <c r="H120" s="188">
        <v>410.0763</v>
      </c>
    </row>
    <row r="121" ht="15" customHeight="1" spans="1:8">
      <c r="A121" s="126" t="s">
        <v>1501</v>
      </c>
      <c r="B121" s="187">
        <f t="shared" si="9"/>
        <v>1185</v>
      </c>
      <c r="C121" s="188">
        <v>1185</v>
      </c>
      <c r="D121" s="188">
        <v>0</v>
      </c>
      <c r="E121" s="188">
        <v>0</v>
      </c>
      <c r="F121" s="188">
        <v>0</v>
      </c>
      <c r="G121" s="188">
        <v>0</v>
      </c>
      <c r="H121" s="188">
        <v>0</v>
      </c>
    </row>
    <row r="122" ht="15" customHeight="1" spans="1:8">
      <c r="A122" s="126" t="s">
        <v>1502</v>
      </c>
      <c r="B122" s="187">
        <f t="shared" si="9"/>
        <v>70</v>
      </c>
      <c r="C122" s="188">
        <v>0</v>
      </c>
      <c r="D122" s="188">
        <v>0</v>
      </c>
      <c r="E122" s="188">
        <v>0</v>
      </c>
      <c r="F122" s="188">
        <v>0</v>
      </c>
      <c r="G122" s="188">
        <v>0</v>
      </c>
      <c r="H122" s="188">
        <v>70</v>
      </c>
    </row>
    <row r="123" ht="15" customHeight="1" spans="1:8">
      <c r="A123" s="126" t="s">
        <v>1503</v>
      </c>
      <c r="B123" s="187">
        <f t="shared" si="9"/>
        <v>62.24</v>
      </c>
      <c r="C123" s="188">
        <v>62.24</v>
      </c>
      <c r="D123" s="188">
        <v>0</v>
      </c>
      <c r="E123" s="188">
        <v>0</v>
      </c>
      <c r="F123" s="188">
        <v>0</v>
      </c>
      <c r="G123" s="188">
        <v>0</v>
      </c>
      <c r="H123" s="188">
        <v>0</v>
      </c>
    </row>
    <row r="124" ht="15" customHeight="1" spans="1:8">
      <c r="A124" s="126" t="s">
        <v>1504</v>
      </c>
      <c r="B124" s="187">
        <f t="shared" si="9"/>
        <v>7277</v>
      </c>
      <c r="C124" s="188">
        <v>0</v>
      </c>
      <c r="D124" s="188">
        <v>0</v>
      </c>
      <c r="E124" s="188">
        <v>0</v>
      </c>
      <c r="F124" s="188">
        <v>0</v>
      </c>
      <c r="G124" s="188">
        <v>0</v>
      </c>
      <c r="H124" s="188">
        <v>7277</v>
      </c>
    </row>
    <row r="125" ht="15" customHeight="1" spans="1:8">
      <c r="A125" s="126" t="s">
        <v>1505</v>
      </c>
      <c r="B125" s="187">
        <f t="shared" si="9"/>
        <v>34333</v>
      </c>
      <c r="C125" s="188">
        <v>0</v>
      </c>
      <c r="D125" s="188">
        <v>0</v>
      </c>
      <c r="E125" s="188">
        <v>0</v>
      </c>
      <c r="F125" s="188">
        <v>0</v>
      </c>
      <c r="G125" s="188">
        <v>0</v>
      </c>
      <c r="H125" s="188">
        <v>34333</v>
      </c>
    </row>
    <row r="126" ht="15" customHeight="1" spans="1:8">
      <c r="A126" s="126" t="s">
        <v>1506</v>
      </c>
      <c r="B126" s="187">
        <f t="shared" si="9"/>
        <v>822.96</v>
      </c>
      <c r="C126" s="188">
        <v>0</v>
      </c>
      <c r="D126" s="188">
        <v>0</v>
      </c>
      <c r="E126" s="188">
        <v>0</v>
      </c>
      <c r="F126" s="188">
        <v>0</v>
      </c>
      <c r="G126" s="188">
        <v>0</v>
      </c>
      <c r="H126" s="188">
        <v>822.96</v>
      </c>
    </row>
    <row r="127" ht="15" customHeight="1" spans="1:8">
      <c r="A127" s="126" t="s">
        <v>1507</v>
      </c>
      <c r="B127" s="187">
        <f t="shared" si="9"/>
        <v>230</v>
      </c>
      <c r="C127" s="188">
        <v>0</v>
      </c>
      <c r="D127" s="188">
        <v>0</v>
      </c>
      <c r="E127" s="188">
        <v>0</v>
      </c>
      <c r="F127" s="188">
        <v>0</v>
      </c>
      <c r="G127" s="188">
        <v>0</v>
      </c>
      <c r="H127" s="188">
        <v>230</v>
      </c>
    </row>
    <row r="128" spans="1:8">
      <c r="A128" s="126" t="s">
        <v>1508</v>
      </c>
      <c r="B128" s="187">
        <f t="shared" si="9"/>
        <v>103.5</v>
      </c>
      <c r="C128" s="188">
        <v>0</v>
      </c>
      <c r="D128" s="188">
        <v>4.5</v>
      </c>
      <c r="E128" s="188">
        <v>0</v>
      </c>
      <c r="F128" s="188">
        <v>0</v>
      </c>
      <c r="G128" s="188">
        <v>0</v>
      </c>
      <c r="H128" s="188">
        <v>99</v>
      </c>
    </row>
    <row r="129" ht="15" customHeight="1" spans="1:8">
      <c r="A129" s="126" t="s">
        <v>1509</v>
      </c>
      <c r="B129" s="187">
        <f t="shared" si="9"/>
        <v>154</v>
      </c>
      <c r="C129" s="188">
        <v>0</v>
      </c>
      <c r="D129" s="188">
        <v>0</v>
      </c>
      <c r="E129" s="188">
        <v>0</v>
      </c>
      <c r="F129" s="188">
        <v>0</v>
      </c>
      <c r="G129" s="188">
        <v>0</v>
      </c>
      <c r="H129" s="188">
        <v>154</v>
      </c>
    </row>
    <row r="130" ht="15" customHeight="1" spans="1:8">
      <c r="A130" s="126" t="s">
        <v>1510</v>
      </c>
      <c r="B130" s="187">
        <f t="shared" si="9"/>
        <v>100</v>
      </c>
      <c r="C130" s="188">
        <v>0</v>
      </c>
      <c r="D130" s="188">
        <v>0</v>
      </c>
      <c r="E130" s="188">
        <v>0</v>
      </c>
      <c r="F130" s="188">
        <v>0</v>
      </c>
      <c r="G130" s="188">
        <v>0</v>
      </c>
      <c r="H130" s="188">
        <v>100</v>
      </c>
    </row>
  </sheetData>
  <mergeCells count="1">
    <mergeCell ref="A1:H1"/>
  </mergeCells>
  <printOptions horizontalCentered="1"/>
  <pageMargins left="0.708333333333333" right="0.708333333333333" top="0.984027777777778" bottom="0.786805555555556" header="0.511805555555556" footer="0.511805555555556"/>
  <pageSetup paperSize="9" fitToHeight="0" orientation="landscape"/>
  <headerFooter alignWithMargins="0">
    <oddFooter>&amp;C&amp;10&amp;P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G10"/>
  <sheetViews>
    <sheetView tabSelected="1" view="pageBreakPreview" zoomScaleNormal="100" zoomScaleSheetLayoutView="100" workbookViewId="0">
      <selection activeCell="L6" sqref="L6"/>
    </sheetView>
  </sheetViews>
  <sheetFormatPr defaultColWidth="9" defaultRowHeight="14.4" outlineLevelCol="6"/>
  <cols>
    <col min="1" max="1" width="49.1296296296296" customWidth="1"/>
    <col min="2" max="6" width="13.75" customWidth="1"/>
    <col min="7" max="7" width="13.6296296296296" customWidth="1"/>
  </cols>
  <sheetData>
    <row r="1" ht="25.8" spans="1:7">
      <c r="A1" s="166" t="s">
        <v>57</v>
      </c>
      <c r="B1" s="166"/>
      <c r="C1" s="166"/>
      <c r="D1" s="166"/>
      <c r="E1" s="166"/>
      <c r="F1" s="166"/>
      <c r="G1" s="166"/>
    </row>
    <row r="2" ht="33" customHeight="1" spans="1:7">
      <c r="A2" s="63" t="str">
        <f>目录!A30</f>
        <v>表27</v>
      </c>
      <c r="B2" s="78"/>
      <c r="C2" s="78"/>
      <c r="D2" s="78"/>
      <c r="E2" s="78"/>
      <c r="F2" s="78"/>
      <c r="G2" s="64" t="s">
        <v>88</v>
      </c>
    </row>
    <row r="3" ht="33" customHeight="1" spans="1:7">
      <c r="A3" s="167"/>
      <c r="B3" s="168" t="s">
        <v>1511</v>
      </c>
      <c r="C3" s="169" t="s">
        <v>1512</v>
      </c>
      <c r="D3" s="169" t="s">
        <v>1513</v>
      </c>
      <c r="E3" s="170" t="s">
        <v>1514</v>
      </c>
      <c r="F3" s="170"/>
      <c r="G3" s="170"/>
    </row>
    <row r="4" ht="33" customHeight="1" spans="1:7">
      <c r="A4" s="167"/>
      <c r="B4" s="171"/>
      <c r="C4" s="172"/>
      <c r="D4" s="172"/>
      <c r="E4" s="108" t="s">
        <v>254</v>
      </c>
      <c r="F4" s="108" t="s">
        <v>1515</v>
      </c>
      <c r="G4" s="108" t="s">
        <v>1516</v>
      </c>
    </row>
    <row r="5" ht="33" customHeight="1" spans="1:7">
      <c r="A5" s="99" t="s">
        <v>1517</v>
      </c>
      <c r="B5" s="173">
        <f>SUM(C5:E5)</f>
        <v>6357.93886</v>
      </c>
      <c r="C5" s="173">
        <v>1861.5062</v>
      </c>
      <c r="D5" s="173">
        <v>1818.07956</v>
      </c>
      <c r="E5" s="173">
        <f>SUM(F5:G5)</f>
        <v>2678.3531</v>
      </c>
      <c r="F5" s="173">
        <v>2092.1431</v>
      </c>
      <c r="G5" s="173">
        <v>586.21</v>
      </c>
    </row>
    <row r="6" ht="81" customHeight="1" spans="1:7">
      <c r="A6" s="174" t="s">
        <v>1518</v>
      </c>
      <c r="B6" s="174"/>
      <c r="C6" s="174"/>
      <c r="D6" s="174"/>
      <c r="E6" s="174"/>
      <c r="F6" s="174"/>
      <c r="G6" s="174"/>
    </row>
    <row r="9" spans="5:5">
      <c r="E9" s="175"/>
    </row>
    <row r="10" spans="5:5">
      <c r="E10" s="175"/>
    </row>
  </sheetData>
  <mergeCells count="7">
    <mergeCell ref="A1:G1"/>
    <mergeCell ref="E3:G3"/>
    <mergeCell ref="A6:G6"/>
    <mergeCell ref="A3:A4"/>
    <mergeCell ref="B3:B4"/>
    <mergeCell ref="C3:C4"/>
    <mergeCell ref="D3:D4"/>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0" tint="-0.349986266670736"/>
    <pageSetUpPr fitToPage="1"/>
  </sheetPr>
  <dimension ref="A1:G32"/>
  <sheetViews>
    <sheetView showGridLines="0" view="pageBreakPreview" zoomScaleNormal="100" zoomScaleSheetLayoutView="100" workbookViewId="0">
      <pane xSplit="1" ySplit="5" topLeftCell="B6" activePane="bottomRight" state="frozen"/>
      <selection/>
      <selection pane="topRight"/>
      <selection pane="bottomLeft"/>
      <selection pane="bottomRight" activeCell="G3" sqref="G3:G5"/>
    </sheetView>
  </sheetViews>
  <sheetFormatPr defaultColWidth="9" defaultRowHeight="15.6" outlineLevelCol="6"/>
  <cols>
    <col min="1" max="1" width="32.6296296296296" style="129" customWidth="1"/>
    <col min="2" max="4" width="11.1296296296296" style="129" customWidth="1"/>
    <col min="5" max="5" width="11.6296296296296" style="129" customWidth="1"/>
    <col min="6" max="6" width="15.3796296296296" style="129" customWidth="1"/>
    <col min="7" max="7" width="44.3796296296296" style="129" customWidth="1"/>
    <col min="8" max="16384" width="9" style="129"/>
  </cols>
  <sheetData>
    <row r="1" ht="25.8" spans="1:7">
      <c r="A1" s="130" t="s">
        <v>5</v>
      </c>
      <c r="B1" s="130"/>
      <c r="C1" s="130"/>
      <c r="D1" s="130"/>
      <c r="E1" s="130"/>
      <c r="F1" s="130"/>
      <c r="G1" s="130"/>
    </row>
    <row r="2" ht="14.4" spans="1:7">
      <c r="A2" s="131" t="str">
        <f>目录!A4</f>
        <v>表1</v>
      </c>
      <c r="B2" s="282"/>
      <c r="C2" s="283"/>
      <c r="D2" s="131"/>
      <c r="E2" s="477"/>
      <c r="F2" s="477"/>
      <c r="G2" s="148" t="s">
        <v>88</v>
      </c>
    </row>
    <row r="3" ht="14.25" customHeight="1" spans="1:7">
      <c r="A3" s="134" t="s">
        <v>89</v>
      </c>
      <c r="B3" s="135" t="s">
        <v>90</v>
      </c>
      <c r="C3" s="135" t="s">
        <v>91</v>
      </c>
      <c r="D3" s="137" t="s">
        <v>92</v>
      </c>
      <c r="E3" s="137"/>
      <c r="F3" s="137"/>
      <c r="G3" s="149" t="s">
        <v>93</v>
      </c>
    </row>
    <row r="4" ht="14.25" customHeight="1" spans="1:7">
      <c r="A4" s="134"/>
      <c r="B4" s="138"/>
      <c r="C4" s="138"/>
      <c r="D4" s="135" t="s">
        <v>94</v>
      </c>
      <c r="E4" s="135" t="s">
        <v>95</v>
      </c>
      <c r="F4" s="136" t="s">
        <v>96</v>
      </c>
      <c r="G4" s="150"/>
    </row>
    <row r="5" ht="14.4" spans="1:7">
      <c r="A5" s="134"/>
      <c r="B5" s="141"/>
      <c r="C5" s="141"/>
      <c r="D5" s="141"/>
      <c r="E5" s="141"/>
      <c r="F5" s="142"/>
      <c r="G5" s="151"/>
    </row>
    <row r="6" ht="14.4" spans="1:7">
      <c r="A6" s="134" t="s">
        <v>97</v>
      </c>
      <c r="B6" s="473">
        <f>B7+B24</f>
        <v>7031351</v>
      </c>
      <c r="C6" s="473">
        <f>C7+C24</f>
        <v>7429817</v>
      </c>
      <c r="D6" s="473">
        <f>D7+D24</f>
        <v>7314735</v>
      </c>
      <c r="E6" s="478">
        <f t="shared" ref="E6:E22" si="0">IF(ISERROR((D6/B6-1)*100),,(D6/B6-1)*100)</f>
        <v>4.03029232931196</v>
      </c>
      <c r="F6" s="209">
        <f t="shared" ref="F6:F22" si="1">IF(ISERROR(D6/C6*100),,D6/C6*100)</f>
        <v>98.4510789431288</v>
      </c>
      <c r="G6" s="479" t="s">
        <v>98</v>
      </c>
    </row>
    <row r="7" ht="14.4" spans="1:7">
      <c r="A7" s="480" t="s">
        <v>99</v>
      </c>
      <c r="B7" s="473">
        <f>SUM(B8:B23)</f>
        <v>5181676</v>
      </c>
      <c r="C7" s="473">
        <f>SUM(C8:C23)</f>
        <v>5709061</v>
      </c>
      <c r="D7" s="473">
        <f>SUM(D8:D23)</f>
        <v>5211061</v>
      </c>
      <c r="E7" s="478">
        <f t="shared" si="0"/>
        <v>0.567094507645782</v>
      </c>
      <c r="F7" s="209">
        <f t="shared" si="1"/>
        <v>91.2770243653028</v>
      </c>
      <c r="G7" s="479"/>
    </row>
    <row r="8" ht="19.2" spans="1:7">
      <c r="A8" s="480" t="s">
        <v>100</v>
      </c>
      <c r="B8" s="473">
        <v>1595649</v>
      </c>
      <c r="C8" s="473">
        <v>1853909.39</v>
      </c>
      <c r="D8" s="473">
        <v>1661716</v>
      </c>
      <c r="E8" s="478">
        <f t="shared" si="0"/>
        <v>4.14044692786446</v>
      </c>
      <c r="F8" s="209">
        <f t="shared" si="1"/>
        <v>89.6330753252186</v>
      </c>
      <c r="G8" s="479" t="s">
        <v>101</v>
      </c>
    </row>
    <row r="9" ht="14.4" spans="1:7">
      <c r="A9" s="480" t="s">
        <v>102</v>
      </c>
      <c r="B9" s="473">
        <v>598</v>
      </c>
      <c r="C9" s="473">
        <v>0</v>
      </c>
      <c r="D9" s="473">
        <v>0</v>
      </c>
      <c r="E9" s="478">
        <f t="shared" si="0"/>
        <v>-100</v>
      </c>
      <c r="F9" s="209">
        <f t="shared" si="1"/>
        <v>0</v>
      </c>
      <c r="G9" s="479"/>
    </row>
    <row r="10" ht="19.2" spans="1:7">
      <c r="A10" s="480" t="s">
        <v>103</v>
      </c>
      <c r="B10" s="473">
        <v>643860</v>
      </c>
      <c r="C10" s="473">
        <v>737157.1</v>
      </c>
      <c r="D10" s="473">
        <v>760833</v>
      </c>
      <c r="E10" s="478">
        <f t="shared" si="0"/>
        <v>18.1674587643277</v>
      </c>
      <c r="F10" s="209">
        <f t="shared" si="1"/>
        <v>103.211784842064</v>
      </c>
      <c r="G10" s="214" t="s">
        <v>104</v>
      </c>
    </row>
    <row r="11" ht="19.2" spans="1:7">
      <c r="A11" s="480" t="s">
        <v>105</v>
      </c>
      <c r="B11" s="473">
        <v>259986</v>
      </c>
      <c r="C11" s="473">
        <v>259263.02</v>
      </c>
      <c r="D11" s="473">
        <v>188968</v>
      </c>
      <c r="E11" s="478">
        <f t="shared" si="0"/>
        <v>-27.3160862507981</v>
      </c>
      <c r="F11" s="209">
        <f t="shared" si="1"/>
        <v>72.8865998706642</v>
      </c>
      <c r="G11" s="479" t="s">
        <v>106</v>
      </c>
    </row>
    <row r="12" ht="14.4" spans="1:7">
      <c r="A12" s="480" t="s">
        <v>107</v>
      </c>
      <c r="B12" s="473">
        <v>491</v>
      </c>
      <c r="C12" s="473">
        <v>530</v>
      </c>
      <c r="D12" s="473">
        <v>503</v>
      </c>
      <c r="E12" s="478">
        <f t="shared" si="0"/>
        <v>2.44399185336048</v>
      </c>
      <c r="F12" s="209">
        <f t="shared" si="1"/>
        <v>94.9056603773585</v>
      </c>
      <c r="G12" s="481"/>
    </row>
    <row r="13" ht="19.2" spans="1:7">
      <c r="A13" s="480" t="s">
        <v>108</v>
      </c>
      <c r="B13" s="473">
        <v>501506</v>
      </c>
      <c r="C13" s="473">
        <v>557575.35</v>
      </c>
      <c r="D13" s="473">
        <v>508517</v>
      </c>
      <c r="E13" s="478">
        <f t="shared" si="0"/>
        <v>1.39798925635986</v>
      </c>
      <c r="F13" s="209">
        <f t="shared" si="1"/>
        <v>91.2014851445639</v>
      </c>
      <c r="G13" s="214" t="s">
        <v>109</v>
      </c>
    </row>
    <row r="14" ht="19.2" spans="1:7">
      <c r="A14" s="480" t="s">
        <v>110</v>
      </c>
      <c r="B14" s="473">
        <v>458735</v>
      </c>
      <c r="C14" s="473">
        <v>460647.53</v>
      </c>
      <c r="D14" s="473">
        <v>366637</v>
      </c>
      <c r="E14" s="478">
        <f t="shared" si="0"/>
        <v>-20.0765147634255</v>
      </c>
      <c r="F14" s="209">
        <f t="shared" si="1"/>
        <v>79.5916565535476</v>
      </c>
      <c r="G14" s="214" t="s">
        <v>111</v>
      </c>
    </row>
    <row r="15" ht="14.4" spans="1:7">
      <c r="A15" s="480" t="s">
        <v>112</v>
      </c>
      <c r="B15" s="473">
        <v>113556</v>
      </c>
      <c r="C15" s="473">
        <v>123496.3</v>
      </c>
      <c r="D15" s="473">
        <v>115476</v>
      </c>
      <c r="E15" s="478">
        <f t="shared" si="0"/>
        <v>1.69079573074078</v>
      </c>
      <c r="F15" s="209">
        <f t="shared" si="1"/>
        <v>93.5056353915057</v>
      </c>
      <c r="G15" s="479"/>
    </row>
    <row r="16" ht="19.2" spans="1:7">
      <c r="A16" s="480" t="s">
        <v>113</v>
      </c>
      <c r="B16" s="473">
        <v>250318</v>
      </c>
      <c r="C16" s="473">
        <v>241653.89</v>
      </c>
      <c r="D16" s="473">
        <v>123458</v>
      </c>
      <c r="E16" s="478">
        <f t="shared" si="0"/>
        <v>-50.6795356306778</v>
      </c>
      <c r="F16" s="209">
        <f t="shared" si="1"/>
        <v>51.0887699759354</v>
      </c>
      <c r="G16" s="214" t="s">
        <v>111</v>
      </c>
    </row>
    <row r="17" ht="19.2" spans="1:7">
      <c r="A17" s="480" t="s">
        <v>114</v>
      </c>
      <c r="B17" s="473">
        <v>548322</v>
      </c>
      <c r="C17" s="473">
        <v>631079.22</v>
      </c>
      <c r="D17" s="473">
        <v>599878</v>
      </c>
      <c r="E17" s="478">
        <f t="shared" si="0"/>
        <v>9.40250436787142</v>
      </c>
      <c r="F17" s="209">
        <f t="shared" si="1"/>
        <v>95.0558948843221</v>
      </c>
      <c r="G17" s="479" t="s">
        <v>115</v>
      </c>
    </row>
    <row r="18" ht="14.4" spans="1:7">
      <c r="A18" s="480" t="s">
        <v>116</v>
      </c>
      <c r="B18" s="473">
        <v>87030</v>
      </c>
      <c r="C18" s="473">
        <v>92905.56</v>
      </c>
      <c r="D18" s="473">
        <v>89826</v>
      </c>
      <c r="E18" s="478">
        <f t="shared" si="0"/>
        <v>3.21268528093761</v>
      </c>
      <c r="F18" s="209">
        <f t="shared" si="1"/>
        <v>96.6852791156956</v>
      </c>
      <c r="G18" s="479"/>
    </row>
    <row r="19" ht="19.2" spans="1:7">
      <c r="A19" s="480" t="s">
        <v>117</v>
      </c>
      <c r="B19" s="473">
        <v>48476</v>
      </c>
      <c r="C19" s="473">
        <v>55825.26</v>
      </c>
      <c r="D19" s="473">
        <v>19589</v>
      </c>
      <c r="E19" s="478">
        <f t="shared" si="0"/>
        <v>-59.5903127320736</v>
      </c>
      <c r="F19" s="209">
        <f t="shared" si="1"/>
        <v>35.0898500069682</v>
      </c>
      <c r="G19" s="217" t="s">
        <v>118</v>
      </c>
    </row>
    <row r="20" ht="14.4" spans="1:7">
      <c r="A20" s="480" t="s">
        <v>119</v>
      </c>
      <c r="B20" s="473">
        <v>668664</v>
      </c>
      <c r="C20" s="473">
        <v>689638.48</v>
      </c>
      <c r="D20" s="473">
        <v>769306</v>
      </c>
      <c r="E20" s="478">
        <f t="shared" si="0"/>
        <v>15.0512065850711</v>
      </c>
      <c r="F20" s="209">
        <f t="shared" si="1"/>
        <v>111.552070006302</v>
      </c>
      <c r="G20" s="217" t="s">
        <v>120</v>
      </c>
    </row>
    <row r="21" ht="14.4" spans="1:7">
      <c r="A21" s="480" t="s">
        <v>121</v>
      </c>
      <c r="B21" s="473"/>
      <c r="C21" s="473">
        <v>1615.9</v>
      </c>
      <c r="D21" s="473"/>
      <c r="E21" s="478"/>
      <c r="F21" s="209"/>
      <c r="G21" s="217"/>
    </row>
    <row r="22" ht="14.4" spans="1:7">
      <c r="A22" s="480" t="s">
        <v>122</v>
      </c>
      <c r="B22" s="473">
        <v>4485</v>
      </c>
      <c r="C22" s="473">
        <v>3564</v>
      </c>
      <c r="D22" s="473">
        <v>5260</v>
      </c>
      <c r="E22" s="478">
        <f t="shared" si="0"/>
        <v>17.2798216276477</v>
      </c>
      <c r="F22" s="209">
        <f t="shared" si="1"/>
        <v>147.586980920314</v>
      </c>
      <c r="G22" s="217"/>
    </row>
    <row r="23" ht="14.4" spans="1:7">
      <c r="A23" s="480" t="s">
        <v>123</v>
      </c>
      <c r="B23" s="473"/>
      <c r="C23" s="473">
        <v>200</v>
      </c>
      <c r="D23" s="473">
        <v>1094</v>
      </c>
      <c r="E23" s="478"/>
      <c r="F23" s="209"/>
      <c r="G23" s="217"/>
    </row>
    <row r="24" ht="14.4" spans="1:7">
      <c r="A24" s="480" t="s">
        <v>124</v>
      </c>
      <c r="B24" s="473">
        <f>SUM(B25:B32)</f>
        <v>1849675</v>
      </c>
      <c r="C24" s="473">
        <f t="shared" ref="C24:D24" si="2">SUM(C25:C32)</f>
        <v>1720756</v>
      </c>
      <c r="D24" s="473">
        <f t="shared" si="2"/>
        <v>2103674</v>
      </c>
      <c r="E24" s="478">
        <f t="shared" ref="E24:E30" si="3">IF(ISERROR((D24/B24-1)*100),,(D24/B24-1)*100)</f>
        <v>13.7320880695257</v>
      </c>
      <c r="F24" s="209">
        <f t="shared" ref="F24:F30" si="4">IF(ISERROR(D24/C24*100),,D24/C24*100)</f>
        <v>122.25289349565</v>
      </c>
      <c r="G24" s="482"/>
    </row>
    <row r="25" ht="14.4" spans="1:7">
      <c r="A25" s="480" t="s">
        <v>125</v>
      </c>
      <c r="B25" s="473">
        <v>587631</v>
      </c>
      <c r="C25" s="110">
        <v>591069</v>
      </c>
      <c r="D25" s="473">
        <v>556633</v>
      </c>
      <c r="E25" s="478">
        <f t="shared" si="3"/>
        <v>-5.27507908874787</v>
      </c>
      <c r="F25" s="209">
        <f t="shared" si="4"/>
        <v>94.1739458506537</v>
      </c>
      <c r="G25" s="214" t="s">
        <v>126</v>
      </c>
    </row>
    <row r="26" ht="21" customHeight="1" spans="1:7">
      <c r="A26" s="480" t="s">
        <v>127</v>
      </c>
      <c r="B26" s="473">
        <v>135710</v>
      </c>
      <c r="C26" s="110">
        <v>137867</v>
      </c>
      <c r="D26" s="473">
        <v>178743</v>
      </c>
      <c r="E26" s="478">
        <f t="shared" si="3"/>
        <v>31.7095276692948</v>
      </c>
      <c r="F26" s="209">
        <f t="shared" si="4"/>
        <v>129.648864485337</v>
      </c>
      <c r="G26" s="479" t="s">
        <v>128</v>
      </c>
    </row>
    <row r="27" ht="14.4" spans="1:7">
      <c r="A27" s="480" t="s">
        <v>129</v>
      </c>
      <c r="B27" s="473">
        <v>169142</v>
      </c>
      <c r="C27" s="110">
        <v>150490</v>
      </c>
      <c r="D27" s="473">
        <v>191445</v>
      </c>
      <c r="E27" s="478">
        <f t="shared" si="3"/>
        <v>13.1859620910241</v>
      </c>
      <c r="F27" s="209">
        <f t="shared" si="4"/>
        <v>127.214432852681</v>
      </c>
      <c r="G27" s="479"/>
    </row>
    <row r="28" ht="14.4" spans="1:7">
      <c r="A28" s="480" t="s">
        <v>130</v>
      </c>
      <c r="B28" s="473">
        <v>721</v>
      </c>
      <c r="C28" s="110">
        <v>63700</v>
      </c>
      <c r="D28" s="473">
        <v>49344</v>
      </c>
      <c r="E28" s="478">
        <f t="shared" si="3"/>
        <v>6743.82801664355</v>
      </c>
      <c r="F28" s="209">
        <f t="shared" si="4"/>
        <v>77.4631083202512</v>
      </c>
      <c r="G28" s="214" t="s">
        <v>131</v>
      </c>
    </row>
    <row r="29" ht="21" customHeight="1" spans="1:7">
      <c r="A29" s="480" t="s">
        <v>132</v>
      </c>
      <c r="B29" s="473">
        <v>269156</v>
      </c>
      <c r="C29" s="110">
        <v>192906</v>
      </c>
      <c r="D29" s="473">
        <v>482083</v>
      </c>
      <c r="E29" s="478">
        <f t="shared" si="3"/>
        <v>79.1091411672042</v>
      </c>
      <c r="F29" s="209">
        <f t="shared" si="4"/>
        <v>249.905653530735</v>
      </c>
      <c r="G29" s="214" t="s">
        <v>133</v>
      </c>
    </row>
    <row r="30" ht="14.4" spans="1:7">
      <c r="A30" s="480" t="s">
        <v>134</v>
      </c>
      <c r="B30" s="473">
        <v>32274</v>
      </c>
      <c r="C30" s="473">
        <v>28586</v>
      </c>
      <c r="D30" s="473">
        <v>30312</v>
      </c>
      <c r="E30" s="478">
        <f t="shared" si="3"/>
        <v>-6.07919687674289</v>
      </c>
      <c r="F30" s="209">
        <f t="shared" si="4"/>
        <v>106.037920660463</v>
      </c>
      <c r="G30" s="214"/>
    </row>
    <row r="31" ht="14.4" spans="1:7">
      <c r="A31" s="480" t="s">
        <v>135</v>
      </c>
      <c r="B31" s="473"/>
      <c r="C31" s="473">
        <v>0</v>
      </c>
      <c r="D31" s="473">
        <v>613</v>
      </c>
      <c r="E31" s="478"/>
      <c r="F31" s="209"/>
      <c r="G31" s="214"/>
    </row>
    <row r="32" ht="14.4" spans="1:7">
      <c r="A32" s="480" t="s">
        <v>136</v>
      </c>
      <c r="B32" s="473">
        <v>655041</v>
      </c>
      <c r="C32" s="473">
        <v>556138</v>
      </c>
      <c r="D32" s="473">
        <v>614501</v>
      </c>
      <c r="E32" s="478">
        <f>IF(ISERROR((D32/B32-1)*100),,(D32/B32-1)*100)</f>
        <v>-6.18892557870423</v>
      </c>
      <c r="F32" s="209">
        <f>IF(ISERROR(D32/C32*100),,D32/C32*100)</f>
        <v>110.494337736317</v>
      </c>
      <c r="G32" s="479"/>
    </row>
  </sheetData>
  <sheetProtection formatCells="0" formatColumns="0" formatRows="0"/>
  <mergeCells count="9">
    <mergeCell ref="A1:G1"/>
    <mergeCell ref="D3:F3"/>
    <mergeCell ref="A3:A5"/>
    <mergeCell ref="B3:B5"/>
    <mergeCell ref="C3:C5"/>
    <mergeCell ref="D4:D5"/>
    <mergeCell ref="E4:E5"/>
    <mergeCell ref="F4:F5"/>
    <mergeCell ref="G3:G5"/>
  </mergeCells>
  <conditionalFormatting sqref="B8:B23 B25:B32">
    <cfRule type="cellIs" dxfId="0" priority="2" stopIfTrue="1" operator="equal">
      <formula>"?"</formula>
    </cfRule>
  </conditionalFormatting>
  <conditionalFormatting sqref="C8:C23 C25:C32">
    <cfRule type="cellIs" dxfId="1" priority="1" stopIfTrue="1" operator="equal">
      <formula>"?"</formula>
    </cfRule>
  </conditionalFormatting>
  <printOptions horizontalCentered="1"/>
  <pageMargins left="0.708333333333333" right="0.708333333333333" top="0.984027777777778" bottom="0.786805555555556" header="0.511805555555556" footer="0.511805555555556"/>
  <pageSetup paperSize="9" scale="95" orientation="landscape" useFirstPageNumber="1"/>
  <headerFooter alignWithMargins="0">
    <oddFooter>&amp;C&amp;10&amp;P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I13"/>
  <sheetViews>
    <sheetView view="pageBreakPreview" zoomScaleNormal="100" zoomScaleSheetLayoutView="100" workbookViewId="0">
      <selection activeCell="C3" sqref="C3:I12"/>
    </sheetView>
  </sheetViews>
  <sheetFormatPr defaultColWidth="9" defaultRowHeight="14.4"/>
  <cols>
    <col min="1" max="1" width="30.8796296296296" customWidth="1"/>
    <col min="2" max="2" width="9.62962962962963" customWidth="1"/>
    <col min="3" max="4" width="9.37962962962963" customWidth="1"/>
    <col min="5" max="5" width="10.25" customWidth="1"/>
    <col min="6" max="6" width="9.37962962962963" customWidth="1"/>
    <col min="7" max="7" width="10.25" customWidth="1"/>
    <col min="8" max="8" width="9.37962962962963" customWidth="1"/>
    <col min="9" max="9" width="34.1296296296296" customWidth="1"/>
    <col min="11" max="11" width="48.1296296296296" customWidth="1"/>
  </cols>
  <sheetData>
    <row r="1" s="156" customFormat="1" ht="25.8" spans="1:9">
      <c r="A1" s="157" t="s">
        <v>59</v>
      </c>
      <c r="B1" s="157"/>
      <c r="C1" s="157"/>
      <c r="D1" s="157"/>
      <c r="E1" s="157"/>
      <c r="F1" s="157"/>
      <c r="G1" s="157"/>
      <c r="H1" s="157"/>
      <c r="I1" s="157"/>
    </row>
    <row r="2" s="156" customFormat="1" ht="25.5" customHeight="1" spans="1:9">
      <c r="A2" s="158" t="str">
        <f>目录!A31</f>
        <v>表28</v>
      </c>
      <c r="C2" s="159"/>
      <c r="D2" s="158"/>
      <c r="E2" s="158"/>
      <c r="F2" s="158"/>
      <c r="I2" s="164" t="s">
        <v>88</v>
      </c>
    </row>
    <row r="3" s="156" customFormat="1" ht="25.5" customHeight="1" spans="1:9">
      <c r="A3" s="160" t="s">
        <v>89</v>
      </c>
      <c r="B3" s="135" t="s">
        <v>357</v>
      </c>
      <c r="C3" s="136" t="s">
        <v>294</v>
      </c>
      <c r="D3" s="137" t="s">
        <v>306</v>
      </c>
      <c r="E3" s="137"/>
      <c r="F3" s="137"/>
      <c r="G3" s="137"/>
      <c r="H3" s="137"/>
      <c r="I3" s="160" t="s">
        <v>93</v>
      </c>
    </row>
    <row r="4" s="156" customFormat="1" ht="25.5" customHeight="1" spans="1:9">
      <c r="A4" s="160"/>
      <c r="B4" s="138"/>
      <c r="C4" s="139"/>
      <c r="D4" s="137" t="s">
        <v>296</v>
      </c>
      <c r="E4" s="140" t="s">
        <v>297</v>
      </c>
      <c r="F4" s="140" t="s">
        <v>298</v>
      </c>
      <c r="G4" s="140" t="s">
        <v>299</v>
      </c>
      <c r="H4" s="137" t="s">
        <v>300</v>
      </c>
      <c r="I4" s="160"/>
    </row>
    <row r="5" s="156" customFormat="1" ht="25.5" customHeight="1" spans="1:9">
      <c r="A5" s="160"/>
      <c r="B5" s="141"/>
      <c r="C5" s="142"/>
      <c r="D5" s="137"/>
      <c r="E5" s="140"/>
      <c r="F5" s="140"/>
      <c r="G5" s="140"/>
      <c r="H5" s="137"/>
      <c r="I5" s="160"/>
    </row>
    <row r="6" ht="30.75" customHeight="1" spans="1:9">
      <c r="A6" s="161" t="s">
        <v>97</v>
      </c>
      <c r="B6" s="100">
        <f>SUM(B7:B13)</f>
        <v>411601</v>
      </c>
      <c r="C6" s="100">
        <f>SUM(C7:C13)</f>
        <v>543229</v>
      </c>
      <c r="D6" s="100">
        <f>SUM(D7:D13)</f>
        <v>832605</v>
      </c>
      <c r="E6" s="162">
        <f>D6-B6</f>
        <v>421004</v>
      </c>
      <c r="F6" s="144">
        <f>IF(ISERROR(E6/B6*100),,E6/B6*100)</f>
        <v>102.284493963814</v>
      </c>
      <c r="G6" s="162">
        <f>D6-C6</f>
        <v>289376</v>
      </c>
      <c r="H6" s="144">
        <f>IF(ISERROR(G6/C6*100),,G6/C6*100)</f>
        <v>53.269615576488</v>
      </c>
      <c r="I6" s="152"/>
    </row>
    <row r="7" ht="25.5" customHeight="1" spans="1:9">
      <c r="A7" s="163" t="s">
        <v>179</v>
      </c>
      <c r="B7" s="100">
        <f>VLOOKUP(A7,'2019市级基金收入 '!A:G,3,0)</f>
        <v>800</v>
      </c>
      <c r="C7" s="100">
        <f>VLOOKUP(A7,'2019市级基金收入 '!A:G,4,0)</f>
        <v>633</v>
      </c>
      <c r="D7" s="100">
        <v>700</v>
      </c>
      <c r="E7" s="162">
        <f t="shared" ref="E7:E13" si="0">D7-B7</f>
        <v>-100</v>
      </c>
      <c r="F7" s="144">
        <f t="shared" ref="F7:F13" si="1">IF(ISERROR(E7/B7*100),,E7/B7*100)</f>
        <v>-12.5</v>
      </c>
      <c r="G7" s="162">
        <f t="shared" ref="G7:G13" si="2">D7-C7</f>
        <v>67</v>
      </c>
      <c r="H7" s="144">
        <f t="shared" ref="H7:H13" si="3">IF(ISERROR(G7/C7*100),,G7/C7*100)</f>
        <v>10.5845181674566</v>
      </c>
      <c r="I7" s="99"/>
    </row>
    <row r="8" ht="25.5" customHeight="1" spans="1:9">
      <c r="A8" s="145" t="s">
        <v>180</v>
      </c>
      <c r="B8" s="100">
        <f>VLOOKUP(A8,'2019市级基金收入 '!A:G,3,0)</f>
        <v>16159</v>
      </c>
      <c r="C8" s="100">
        <f>VLOOKUP(A8,'2019市级基金收入 '!A:G,4,0)</f>
        <v>5655</v>
      </c>
      <c r="D8" s="100">
        <v>8000</v>
      </c>
      <c r="E8" s="162">
        <f t="shared" si="0"/>
        <v>-8159</v>
      </c>
      <c r="F8" s="144">
        <f t="shared" si="1"/>
        <v>-50.491985890216</v>
      </c>
      <c r="G8" s="162">
        <f t="shared" si="2"/>
        <v>2345</v>
      </c>
      <c r="H8" s="144">
        <f t="shared" si="3"/>
        <v>41.4677276746242</v>
      </c>
      <c r="I8" s="152" t="s">
        <v>1519</v>
      </c>
    </row>
    <row r="9" ht="25.5" customHeight="1" spans="1:9">
      <c r="A9" s="145" t="s">
        <v>182</v>
      </c>
      <c r="B9" s="100">
        <f>VLOOKUP(A9,'2019市级基金收入 '!A:G,3,0)</f>
        <v>405</v>
      </c>
      <c r="C9" s="100">
        <f>VLOOKUP(A9,'2019市级基金收入 '!A:G,4,0)</f>
        <v>412</v>
      </c>
      <c r="D9" s="100">
        <v>248</v>
      </c>
      <c r="E9" s="162">
        <f t="shared" si="0"/>
        <v>-157</v>
      </c>
      <c r="F9" s="144">
        <f t="shared" si="1"/>
        <v>-38.7654320987654</v>
      </c>
      <c r="G9" s="162">
        <f t="shared" si="2"/>
        <v>-164</v>
      </c>
      <c r="H9" s="144">
        <f t="shared" si="3"/>
        <v>-39.8058252427184</v>
      </c>
      <c r="I9" s="152"/>
    </row>
    <row r="10" ht="25.5" customHeight="1" spans="1:9">
      <c r="A10" s="145" t="s">
        <v>183</v>
      </c>
      <c r="B10" s="100">
        <f>VLOOKUP(A10,'2019市级基金收入 '!A:G,3,0)</f>
        <v>387323</v>
      </c>
      <c r="C10" s="100">
        <f>VLOOKUP(A10,'2019市级基金收入 '!A:G,4,0)</f>
        <v>525761</v>
      </c>
      <c r="D10" s="100">
        <f>775646+39054</f>
        <v>814700</v>
      </c>
      <c r="E10" s="162">
        <f t="shared" si="0"/>
        <v>427377</v>
      </c>
      <c r="F10" s="144">
        <f t="shared" si="1"/>
        <v>110.341239740475</v>
      </c>
      <c r="G10" s="162">
        <f t="shared" si="2"/>
        <v>288939</v>
      </c>
      <c r="H10" s="144">
        <f t="shared" si="3"/>
        <v>54.9563394774432</v>
      </c>
      <c r="I10" s="165" t="s">
        <v>1520</v>
      </c>
    </row>
    <row r="11" ht="25.5" customHeight="1" spans="1:9">
      <c r="A11" s="145" t="s">
        <v>185</v>
      </c>
      <c r="B11" s="100">
        <f>VLOOKUP(A11,'2019市级基金收入 '!A:G,3,0)</f>
        <v>6914</v>
      </c>
      <c r="C11" s="100">
        <f>VLOOKUP(A11,'2019市级基金收入 '!A:G,4,0)</f>
        <v>8666</v>
      </c>
      <c r="D11" s="100">
        <v>8957</v>
      </c>
      <c r="E11" s="162">
        <f t="shared" si="0"/>
        <v>2043</v>
      </c>
      <c r="F11" s="144">
        <f t="shared" si="1"/>
        <v>29.5487416835406</v>
      </c>
      <c r="G11" s="162">
        <f t="shared" si="2"/>
        <v>291</v>
      </c>
      <c r="H11" s="144">
        <f t="shared" si="3"/>
        <v>3.35795061158551</v>
      </c>
      <c r="I11" s="99"/>
    </row>
    <row r="12" ht="25.5" customHeight="1" spans="1:9">
      <c r="A12" s="145" t="s">
        <v>186</v>
      </c>
      <c r="B12" s="100">
        <f>VLOOKUP(A12,'2019市级基金收入 '!A:G,3,0)</f>
        <v>0</v>
      </c>
      <c r="C12" s="100">
        <f>VLOOKUP(A12,'2019市级基金收入 '!A:G,4,0)</f>
        <v>2100</v>
      </c>
      <c r="D12" s="100"/>
      <c r="E12" s="162">
        <f t="shared" si="0"/>
        <v>0</v>
      </c>
      <c r="F12" s="144">
        <f t="shared" si="1"/>
        <v>0</v>
      </c>
      <c r="G12" s="162">
        <f t="shared" si="2"/>
        <v>-2100</v>
      </c>
      <c r="H12" s="144">
        <f t="shared" si="3"/>
        <v>-100</v>
      </c>
      <c r="I12" s="99"/>
    </row>
    <row r="13" ht="25.5" customHeight="1" spans="1:9">
      <c r="A13" s="145" t="s">
        <v>187</v>
      </c>
      <c r="B13" s="100">
        <f>VLOOKUP(A13,'2019市级基金收入 '!A:G,3,0)</f>
        <v>0</v>
      </c>
      <c r="C13" s="100">
        <f>VLOOKUP(A13,'2019市级基金收入 '!A:G,4,0)</f>
        <v>2</v>
      </c>
      <c r="D13" s="100"/>
      <c r="E13" s="162">
        <f t="shared" si="0"/>
        <v>0</v>
      </c>
      <c r="F13" s="144">
        <f t="shared" si="1"/>
        <v>0</v>
      </c>
      <c r="G13" s="162">
        <f t="shared" si="2"/>
        <v>-2</v>
      </c>
      <c r="H13" s="144">
        <f t="shared" si="3"/>
        <v>-100</v>
      </c>
      <c r="I13" s="153"/>
    </row>
  </sheetData>
  <mergeCells count="11">
    <mergeCell ref="A1:I1"/>
    <mergeCell ref="D3:H3"/>
    <mergeCell ref="A3:A5"/>
    <mergeCell ref="B3:B5"/>
    <mergeCell ref="C3:C5"/>
    <mergeCell ref="D4:D5"/>
    <mergeCell ref="E4:E5"/>
    <mergeCell ref="F4:F5"/>
    <mergeCell ref="G4:G5"/>
    <mergeCell ref="H4:H5"/>
    <mergeCell ref="I3:I5"/>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I14"/>
  <sheetViews>
    <sheetView view="pageBreakPreview" zoomScaleNormal="100" zoomScaleSheetLayoutView="100" workbookViewId="0">
      <selection activeCell="C3" sqref="C3:I14"/>
    </sheetView>
  </sheetViews>
  <sheetFormatPr defaultColWidth="9" defaultRowHeight="14.4"/>
  <cols>
    <col min="1" max="1" width="52.3796296296296" customWidth="1"/>
    <col min="2" max="2" width="10.8796296296296" customWidth="1"/>
    <col min="3" max="4" width="11.3796296296296" customWidth="1"/>
    <col min="5" max="5" width="12" customWidth="1"/>
    <col min="6" max="6" width="9.37962962962963" customWidth="1"/>
    <col min="7" max="7" width="10.75" customWidth="1"/>
    <col min="8" max="8" width="9.37962962962963" customWidth="1"/>
    <col min="9" max="9" width="14.5" customWidth="1"/>
    <col min="10" max="10" width="11.5"/>
  </cols>
  <sheetData>
    <row r="1" s="129" customFormat="1" ht="25.8" spans="1:9">
      <c r="A1" s="130" t="s">
        <v>61</v>
      </c>
      <c r="B1" s="130"/>
      <c r="C1" s="130"/>
      <c r="D1" s="130"/>
      <c r="E1" s="130"/>
      <c r="F1" s="130"/>
      <c r="G1" s="130"/>
      <c r="H1" s="130"/>
      <c r="I1" s="130"/>
    </row>
    <row r="2" s="129" customFormat="1" ht="15.6" spans="1:9">
      <c r="A2" s="131" t="str">
        <f>目录!A32</f>
        <v>表29</v>
      </c>
      <c r="B2" s="132"/>
      <c r="C2" s="133"/>
      <c r="D2" s="133"/>
      <c r="E2" s="132"/>
      <c r="I2" s="148" t="s">
        <v>88</v>
      </c>
    </row>
    <row r="3" s="129" customFormat="1" ht="25.5" customHeight="1" spans="1:9">
      <c r="A3" s="134" t="s">
        <v>137</v>
      </c>
      <c r="B3" s="135" t="s">
        <v>357</v>
      </c>
      <c r="C3" s="136" t="s">
        <v>294</v>
      </c>
      <c r="D3" s="137" t="s">
        <v>306</v>
      </c>
      <c r="E3" s="137"/>
      <c r="F3" s="137"/>
      <c r="G3" s="137"/>
      <c r="H3" s="137"/>
      <c r="I3" s="149" t="s">
        <v>93</v>
      </c>
    </row>
    <row r="4" s="129" customFormat="1" ht="25.5" customHeight="1" spans="1:9">
      <c r="A4" s="134"/>
      <c r="B4" s="138"/>
      <c r="C4" s="139"/>
      <c r="D4" s="137" t="s">
        <v>296</v>
      </c>
      <c r="E4" s="140" t="s">
        <v>297</v>
      </c>
      <c r="F4" s="140" t="s">
        <v>298</v>
      </c>
      <c r="G4" s="140" t="s">
        <v>299</v>
      </c>
      <c r="H4" s="137" t="s">
        <v>300</v>
      </c>
      <c r="I4" s="150"/>
    </row>
    <row r="5" s="129" customFormat="1" ht="25.5" customHeight="1" spans="1:9">
      <c r="A5" s="134"/>
      <c r="B5" s="141"/>
      <c r="C5" s="142"/>
      <c r="D5" s="137"/>
      <c r="E5" s="140"/>
      <c r="F5" s="140"/>
      <c r="G5" s="140"/>
      <c r="H5" s="137"/>
      <c r="I5" s="151"/>
    </row>
    <row r="6" ht="55.5" customHeight="1" spans="1:9">
      <c r="A6" s="143" t="s">
        <v>97</v>
      </c>
      <c r="B6" s="100">
        <f>SUM(B7:B14)</f>
        <v>1439703.45</v>
      </c>
      <c r="C6" s="100">
        <f>SUM(C7:C14)</f>
        <v>1260564</v>
      </c>
      <c r="D6" s="100">
        <f>SUM(D7:D14)</f>
        <v>1723579.58</v>
      </c>
      <c r="E6" s="100">
        <f>D6-B6</f>
        <v>283876.13</v>
      </c>
      <c r="F6" s="144">
        <f>IF(ISERROR(E6/B6*100),,E6/B6*100)</f>
        <v>19.7176807487681</v>
      </c>
      <c r="G6" s="100">
        <f>D6-C6</f>
        <v>463015.58</v>
      </c>
      <c r="H6" s="144">
        <f>IF(ISERROR(G6/C6*100),,G6/C6*100)</f>
        <v>36.7308268362415</v>
      </c>
      <c r="I6" s="152"/>
    </row>
    <row r="7" ht="25.5" customHeight="1" spans="1:9">
      <c r="A7" s="145" t="s">
        <v>193</v>
      </c>
      <c r="B7" s="100">
        <f>VLOOKUP(A7,'2019市级基金支出 '!A:G,3,0)</f>
        <v>133</v>
      </c>
      <c r="C7" s="100">
        <f>VLOOKUP(A7,'2019市级基金支出 '!A:G,4,0)</f>
        <v>482</v>
      </c>
      <c r="D7" s="100">
        <v>285</v>
      </c>
      <c r="E7" s="146">
        <f>D7-B7</f>
        <v>152</v>
      </c>
      <c r="F7" s="144">
        <f>IF(ISERROR(E7/B7*100),,E7/B7*100)</f>
        <v>114.285714285714</v>
      </c>
      <c r="G7" s="100">
        <f>D7-C7</f>
        <v>-197</v>
      </c>
      <c r="H7" s="144">
        <f>IF(ISERROR(G7/C7*100),,G7/C7*100)</f>
        <v>-40.8713692946058</v>
      </c>
      <c r="I7" s="152"/>
    </row>
    <row r="8" ht="48" customHeight="1" spans="1:9">
      <c r="A8" s="145" t="s">
        <v>314</v>
      </c>
      <c r="B8" s="100">
        <v>1360939</v>
      </c>
      <c r="C8" s="100">
        <v>1181809</v>
      </c>
      <c r="D8" s="100">
        <v>1643452.42</v>
      </c>
      <c r="E8" s="100">
        <v>282513.42</v>
      </c>
      <c r="F8" s="144">
        <v>20.7587129180661</v>
      </c>
      <c r="G8" s="100">
        <v>461643.42</v>
      </c>
      <c r="H8" s="144">
        <v>39.0624390235647</v>
      </c>
      <c r="I8" s="153" t="s">
        <v>1521</v>
      </c>
    </row>
    <row r="9" ht="37.5" customHeight="1" spans="1:9">
      <c r="A9" s="145" t="s">
        <v>316</v>
      </c>
      <c r="B9" s="100">
        <v>11955.4</v>
      </c>
      <c r="C9" s="100">
        <v>7347</v>
      </c>
      <c r="D9" s="100">
        <v>5495</v>
      </c>
      <c r="E9" s="100">
        <v>-6460.4</v>
      </c>
      <c r="F9" s="144">
        <v>-54.0375060642053</v>
      </c>
      <c r="G9" s="100">
        <v>-1852</v>
      </c>
      <c r="H9" s="144">
        <v>-25.2075677147135</v>
      </c>
      <c r="I9" s="154"/>
    </row>
    <row r="10" ht="25.5" customHeight="1" spans="1:9">
      <c r="A10" s="147" t="s">
        <v>1522</v>
      </c>
      <c r="B10" s="100">
        <v>90</v>
      </c>
      <c r="C10" s="100">
        <v>88</v>
      </c>
      <c r="D10" s="100">
        <v>511</v>
      </c>
      <c r="E10" s="100">
        <v>421</v>
      </c>
      <c r="F10" s="144">
        <v>467.777777777778</v>
      </c>
      <c r="G10" s="100">
        <v>423</v>
      </c>
      <c r="H10" s="144">
        <v>480.681818181818</v>
      </c>
      <c r="I10" s="153" t="s">
        <v>1523</v>
      </c>
    </row>
    <row r="11" ht="25.5" customHeight="1" spans="1:9">
      <c r="A11" s="145" t="s">
        <v>214</v>
      </c>
      <c r="B11" s="100">
        <f>VLOOKUP(A11,'2019市级基金支出 '!A:G,3,0)</f>
        <v>0</v>
      </c>
      <c r="C11" s="100">
        <f>VLOOKUP(A11,'2019市级基金支出 '!A:G,4,0)</f>
        <v>5131</v>
      </c>
      <c r="D11" s="100">
        <v>1880.22</v>
      </c>
      <c r="E11" s="100">
        <f t="shared" ref="E11:E14" si="0">D11-B11</f>
        <v>1880.22</v>
      </c>
      <c r="F11" s="144">
        <f t="shared" ref="F11:F14" si="1">IF(ISERROR(E11/B11*100),,E11/B11*100)</f>
        <v>0</v>
      </c>
      <c r="G11" s="100">
        <f t="shared" ref="G11:G14" si="2">D11-C11</f>
        <v>-3250.78</v>
      </c>
      <c r="H11" s="144">
        <f t="shared" ref="H11:H14" si="3">IF(ISERROR(G11/C11*100),,G11/C11*100)</f>
        <v>-63.3556811537712</v>
      </c>
      <c r="I11" s="152"/>
    </row>
    <row r="12" ht="25.5" customHeight="1" spans="1:9">
      <c r="A12" s="145" t="s">
        <v>215</v>
      </c>
      <c r="B12" s="100">
        <f>VLOOKUP(A12,'2019市级基金支出 '!A:G,3,0)</f>
        <v>5570</v>
      </c>
      <c r="C12" s="100">
        <f>VLOOKUP(A12,'2019市级基金支出 '!A:G,4,0)</f>
        <v>4692</v>
      </c>
      <c r="D12" s="100">
        <v>8379.94</v>
      </c>
      <c r="E12" s="100">
        <f t="shared" si="0"/>
        <v>2809.94</v>
      </c>
      <c r="F12" s="144">
        <f t="shared" si="1"/>
        <v>50.4477558348295</v>
      </c>
      <c r="G12" s="100">
        <f t="shared" si="2"/>
        <v>3687.94</v>
      </c>
      <c r="H12" s="144">
        <f t="shared" si="3"/>
        <v>78.6005967604433</v>
      </c>
      <c r="I12" s="153" t="s">
        <v>1524</v>
      </c>
    </row>
    <row r="13" ht="25.5" customHeight="1" spans="1:9">
      <c r="A13" s="145" t="s">
        <v>216</v>
      </c>
      <c r="B13" s="100">
        <f>VLOOKUP(A13,'2019市级基金支出 '!A:G,3,0)</f>
        <v>61013</v>
      </c>
      <c r="C13" s="100">
        <f>VLOOKUP(A13,'2019市级基金支出 '!A:G,4,0)</f>
        <v>61012</v>
      </c>
      <c r="D13" s="100">
        <v>63573</v>
      </c>
      <c r="E13" s="100">
        <f t="shared" si="0"/>
        <v>2560</v>
      </c>
      <c r="F13" s="144">
        <f t="shared" si="1"/>
        <v>4.19582711881074</v>
      </c>
      <c r="G13" s="100">
        <f t="shared" si="2"/>
        <v>2561</v>
      </c>
      <c r="H13" s="144">
        <f t="shared" si="3"/>
        <v>4.19753491116502</v>
      </c>
      <c r="I13" s="155"/>
    </row>
    <row r="14" ht="25.5" customHeight="1" spans="1:9">
      <c r="A14" s="145" t="s">
        <v>217</v>
      </c>
      <c r="B14" s="100">
        <f>VLOOKUP(A14,'2019市级基金支出 '!A:G,3,0)</f>
        <v>3.05</v>
      </c>
      <c r="C14" s="100">
        <f>VLOOKUP(A14,'2019市级基金支出 '!A:G,4,0)</f>
        <v>3</v>
      </c>
      <c r="D14" s="100">
        <v>3</v>
      </c>
      <c r="E14" s="100">
        <f t="shared" si="0"/>
        <v>-0.0499999999999998</v>
      </c>
      <c r="F14" s="144">
        <f t="shared" si="1"/>
        <v>-1.63934426229508</v>
      </c>
      <c r="G14" s="100">
        <f t="shared" si="2"/>
        <v>0</v>
      </c>
      <c r="H14" s="144">
        <f t="shared" si="3"/>
        <v>0</v>
      </c>
      <c r="I14" s="155"/>
    </row>
  </sheetData>
  <mergeCells count="11">
    <mergeCell ref="A1:I1"/>
    <mergeCell ref="D3:H3"/>
    <mergeCell ref="A3:A5"/>
    <mergeCell ref="B3:B5"/>
    <mergeCell ref="C3:C5"/>
    <mergeCell ref="D4:D5"/>
    <mergeCell ref="E4:E5"/>
    <mergeCell ref="F4:F5"/>
    <mergeCell ref="G4:G5"/>
    <mergeCell ref="H4:H5"/>
    <mergeCell ref="I3:I5"/>
  </mergeCells>
  <printOptions horizontalCentered="1"/>
  <pageMargins left="0.708333333333333" right="0.708333333333333" top="0.984027777777778" bottom="0.786805555555556" header="0.511805555555556" footer="0.511805555555556"/>
  <pageSetup paperSize="9" scale="94" orientation="landscape"/>
  <headerFooter alignWithMargins="0">
    <oddFooter>&amp;C&amp;10&amp;P</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E31"/>
  <sheetViews>
    <sheetView view="pageBreakPreview" zoomScaleNormal="100" zoomScaleSheetLayoutView="100" workbookViewId="0">
      <selection activeCell="A4" sqref="A4:C31"/>
    </sheetView>
  </sheetViews>
  <sheetFormatPr defaultColWidth="9" defaultRowHeight="14.4" outlineLevelCol="4"/>
  <cols>
    <col min="1" max="1" width="19" customWidth="1"/>
    <col min="2" max="2" width="91.3796296296296" customWidth="1"/>
    <col min="3" max="3" width="17.25" customWidth="1"/>
    <col min="5" max="5" width="14.1296296296296" customWidth="1"/>
  </cols>
  <sheetData>
    <row r="1" ht="22.2" spans="1:3">
      <c r="A1" s="127" t="s">
        <v>63</v>
      </c>
      <c r="B1" s="127"/>
      <c r="C1" s="127"/>
    </row>
    <row r="2" s="25" customFormat="1" ht="16.5" customHeight="1" spans="1:3">
      <c r="A2" s="63" t="str">
        <f>目录!A33</f>
        <v>表30</v>
      </c>
      <c r="B2" s="63"/>
      <c r="C2" s="64" t="s">
        <v>88</v>
      </c>
    </row>
    <row r="3" s="25" customFormat="1" ht="14.45" customHeight="1" spans="1:3">
      <c r="A3" s="95" t="s">
        <v>1525</v>
      </c>
      <c r="B3" s="96" t="s">
        <v>373</v>
      </c>
      <c r="C3" s="97" t="s">
        <v>240</v>
      </c>
    </row>
    <row r="4" s="25" customFormat="1" ht="14.45" customHeight="1" spans="1:5">
      <c r="A4" s="98" t="s">
        <v>374</v>
      </c>
      <c r="B4" s="99" t="s">
        <v>97</v>
      </c>
      <c r="C4" s="100">
        <v>1723579.58</v>
      </c>
      <c r="E4" s="128"/>
    </row>
    <row r="5" s="25" customFormat="1" ht="14.45" customHeight="1" spans="1:5">
      <c r="A5" s="98" t="s">
        <v>711</v>
      </c>
      <c r="B5" s="99" t="s">
        <v>712</v>
      </c>
      <c r="C5" s="100">
        <v>285</v>
      </c>
      <c r="E5" s="128"/>
    </row>
    <row r="6" s="25" customFormat="1" ht="14.45" customHeight="1" spans="1:5">
      <c r="A6" s="98" t="s">
        <v>1526</v>
      </c>
      <c r="B6" s="99" t="s">
        <v>1527</v>
      </c>
      <c r="C6" s="100">
        <v>285</v>
      </c>
      <c r="E6" s="128"/>
    </row>
    <row r="7" s="25" customFormat="1" ht="14.45" customHeight="1" spans="1:5">
      <c r="A7" s="98" t="s">
        <v>1528</v>
      </c>
      <c r="B7" s="99" t="s">
        <v>1529</v>
      </c>
      <c r="C7" s="100">
        <v>285</v>
      </c>
      <c r="E7" s="128"/>
    </row>
    <row r="8" s="25" customFormat="1" ht="14.45" customHeight="1" spans="1:3">
      <c r="A8" s="98" t="s">
        <v>982</v>
      </c>
      <c r="B8" s="99" t="s">
        <v>983</v>
      </c>
      <c r="C8" s="100">
        <v>1648947.42</v>
      </c>
    </row>
    <row r="9" s="25" customFormat="1" ht="14.45" customHeight="1" spans="1:3">
      <c r="A9" s="98" t="s">
        <v>1530</v>
      </c>
      <c r="B9" s="99" t="s">
        <v>1531</v>
      </c>
      <c r="C9" s="100">
        <v>1643452.42</v>
      </c>
    </row>
    <row r="10" s="25" customFormat="1" ht="14.45" customHeight="1" spans="1:3">
      <c r="A10" s="98" t="s">
        <v>1532</v>
      </c>
      <c r="B10" s="99" t="s">
        <v>1533</v>
      </c>
      <c r="C10" s="100">
        <v>1612925.42</v>
      </c>
    </row>
    <row r="11" s="25" customFormat="1" ht="14.45" customHeight="1" spans="1:3">
      <c r="A11" s="98" t="s">
        <v>1534</v>
      </c>
      <c r="B11" s="99" t="s">
        <v>1535</v>
      </c>
      <c r="C11" s="100">
        <v>22000</v>
      </c>
    </row>
    <row r="12" s="25" customFormat="1" ht="14.45" customHeight="1" spans="1:3">
      <c r="A12" s="98" t="s">
        <v>1536</v>
      </c>
      <c r="B12" s="99" t="s">
        <v>1537</v>
      </c>
      <c r="C12" s="100">
        <v>527</v>
      </c>
    </row>
    <row r="13" s="25" customFormat="1" ht="14.45" customHeight="1" spans="1:3">
      <c r="A13" s="98" t="s">
        <v>1538</v>
      </c>
      <c r="B13" s="99" t="s">
        <v>1539</v>
      </c>
      <c r="C13" s="100">
        <v>8000</v>
      </c>
    </row>
    <row r="14" s="25" customFormat="1" ht="14.45" customHeight="1" spans="1:3">
      <c r="A14" s="98" t="s">
        <v>1540</v>
      </c>
      <c r="B14" s="99" t="s">
        <v>1541</v>
      </c>
      <c r="C14" s="100">
        <v>5495</v>
      </c>
    </row>
    <row r="15" s="25" customFormat="1" ht="14.45" customHeight="1" spans="1:3">
      <c r="A15" s="98" t="s">
        <v>1542</v>
      </c>
      <c r="B15" s="99" t="s">
        <v>1543</v>
      </c>
      <c r="C15" s="100">
        <v>5495</v>
      </c>
    </row>
    <row r="16" s="25" customFormat="1" ht="14.45" customHeight="1" spans="1:3">
      <c r="A16" s="98" t="s">
        <v>1073</v>
      </c>
      <c r="B16" s="99" t="s">
        <v>1074</v>
      </c>
      <c r="C16" s="100">
        <v>510.8</v>
      </c>
    </row>
    <row r="17" s="25" customFormat="1" ht="14.45" customHeight="1" spans="1:3">
      <c r="A17" s="98" t="s">
        <v>1544</v>
      </c>
      <c r="B17" s="99" t="s">
        <v>1545</v>
      </c>
      <c r="C17" s="100">
        <v>510.8</v>
      </c>
    </row>
    <row r="18" s="25" customFormat="1" ht="14.45" customHeight="1" spans="1:3">
      <c r="A18" s="98" t="s">
        <v>1546</v>
      </c>
      <c r="B18" s="99" t="s">
        <v>1547</v>
      </c>
      <c r="C18" s="100">
        <v>510.8</v>
      </c>
    </row>
    <row r="19" s="25" customFormat="1" ht="14.45" customHeight="1" spans="1:3">
      <c r="A19" s="98" t="s">
        <v>1262</v>
      </c>
      <c r="B19" s="99" t="s">
        <v>1263</v>
      </c>
      <c r="C19" s="100">
        <v>10260.16</v>
      </c>
    </row>
    <row r="20" s="25" customFormat="1" ht="14.45" customHeight="1" spans="1:3">
      <c r="A20" s="98" t="s">
        <v>1264</v>
      </c>
      <c r="B20" s="99" t="s">
        <v>1265</v>
      </c>
      <c r="C20" s="100">
        <v>1880.22</v>
      </c>
    </row>
    <row r="21" s="25" customFormat="1" ht="14.45" customHeight="1" spans="1:3">
      <c r="A21" s="98" t="s">
        <v>1548</v>
      </c>
      <c r="B21" s="99" t="s">
        <v>1549</v>
      </c>
      <c r="C21" s="100">
        <v>1880.22</v>
      </c>
    </row>
    <row r="22" s="25" customFormat="1" ht="14.45" customHeight="1" spans="1:3">
      <c r="A22" s="98" t="s">
        <v>1550</v>
      </c>
      <c r="B22" s="99" t="s">
        <v>1551</v>
      </c>
      <c r="C22" s="100">
        <v>8379.94</v>
      </c>
    </row>
    <row r="23" s="25" customFormat="1" ht="14.45" customHeight="1" spans="1:3">
      <c r="A23" s="98" t="s">
        <v>1552</v>
      </c>
      <c r="B23" s="99" t="s">
        <v>1553</v>
      </c>
      <c r="C23" s="100">
        <v>5414.94</v>
      </c>
    </row>
    <row r="24" s="25" customFormat="1" ht="14.45" customHeight="1" spans="1:3">
      <c r="A24" s="98" t="s">
        <v>1554</v>
      </c>
      <c r="B24" s="99" t="s">
        <v>1555</v>
      </c>
      <c r="C24" s="100">
        <v>2300</v>
      </c>
    </row>
    <row r="25" s="25" customFormat="1" ht="14.45" customHeight="1" spans="1:3">
      <c r="A25" s="98" t="s">
        <v>1556</v>
      </c>
      <c r="B25" s="99" t="s">
        <v>1557</v>
      </c>
      <c r="C25" s="100">
        <v>665</v>
      </c>
    </row>
    <row r="26" s="25" customFormat="1" ht="14.45" customHeight="1" spans="1:3">
      <c r="A26" s="98" t="s">
        <v>1279</v>
      </c>
      <c r="B26" s="99" t="s">
        <v>1280</v>
      </c>
      <c r="C26" s="100">
        <v>63573</v>
      </c>
    </row>
    <row r="27" spans="1:3">
      <c r="A27" s="98" t="s">
        <v>1558</v>
      </c>
      <c r="B27" s="98" t="s">
        <v>1559</v>
      </c>
      <c r="C27" s="100">
        <v>63573</v>
      </c>
    </row>
    <row r="28" spans="1:3">
      <c r="A28" s="98" t="s">
        <v>1560</v>
      </c>
      <c r="B28" s="98" t="s">
        <v>1561</v>
      </c>
      <c r="C28" s="100">
        <v>63573</v>
      </c>
    </row>
    <row r="29" spans="1:3">
      <c r="A29" s="98" t="s">
        <v>1285</v>
      </c>
      <c r="B29" s="98" t="s">
        <v>1286</v>
      </c>
      <c r="C29" s="100">
        <v>3.2</v>
      </c>
    </row>
    <row r="30" spans="1:3">
      <c r="A30" s="98" t="s">
        <v>1562</v>
      </c>
      <c r="B30" s="98" t="s">
        <v>1563</v>
      </c>
      <c r="C30" s="100">
        <v>3.2</v>
      </c>
    </row>
    <row r="31" spans="1:3">
      <c r="A31" s="98" t="s">
        <v>1564</v>
      </c>
      <c r="B31" s="98" t="s">
        <v>1565</v>
      </c>
      <c r="C31" s="100">
        <v>3.2</v>
      </c>
    </row>
  </sheetData>
  <mergeCells count="1">
    <mergeCell ref="A1:C1"/>
  </mergeCells>
  <printOptions horizontalCentered="1"/>
  <pageMargins left="0.708333333333333" right="0.708333333333333" top="0.984027777777778" bottom="0.786805555555556" header="0.511805555555556" footer="0.511805555555556"/>
  <pageSetup paperSize="9" scale="92" orientation="landscape"/>
  <headerFooter alignWithMargins="0">
    <oddFooter>&amp;C&amp;10&amp;P</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H14"/>
  <sheetViews>
    <sheetView view="pageBreakPreview" zoomScaleNormal="100" zoomScaleSheetLayoutView="100" workbookViewId="0">
      <selection activeCell="G21" sqref="G21"/>
    </sheetView>
  </sheetViews>
  <sheetFormatPr defaultColWidth="9" defaultRowHeight="14.4" outlineLevelCol="7"/>
  <cols>
    <col min="1" max="1" width="65.1296296296296" customWidth="1"/>
    <col min="2" max="2" width="9.62962962962963" customWidth="1"/>
    <col min="3" max="8" width="9.37962962962963" customWidth="1"/>
    <col min="10" max="10" width="49.75" customWidth="1"/>
  </cols>
  <sheetData>
    <row r="1" ht="25.8" spans="1:8">
      <c r="A1" s="60" t="s">
        <v>65</v>
      </c>
      <c r="B1" s="60"/>
      <c r="C1" s="60"/>
      <c r="D1" s="60"/>
      <c r="E1" s="60"/>
      <c r="F1" s="60"/>
      <c r="G1" s="60"/>
      <c r="H1" s="60"/>
    </row>
    <row r="2" s="116" customFormat="1" ht="12" spans="1:8">
      <c r="A2" s="63" t="str">
        <f>目录!A34</f>
        <v>表31</v>
      </c>
      <c r="B2" s="63"/>
      <c r="C2" s="63"/>
      <c r="D2" s="63"/>
      <c r="E2" s="63"/>
      <c r="F2" s="63"/>
      <c r="G2" s="63"/>
      <c r="H2" s="64" t="s">
        <v>88</v>
      </c>
    </row>
    <row r="3" s="116" customFormat="1" ht="12" spans="1:8">
      <c r="A3" s="117" t="s">
        <v>239</v>
      </c>
      <c r="B3" s="117" t="s">
        <v>97</v>
      </c>
      <c r="C3" s="117" t="s">
        <v>259</v>
      </c>
      <c r="D3" s="117" t="s">
        <v>260</v>
      </c>
      <c r="E3" s="117" t="s">
        <v>261</v>
      </c>
      <c r="F3" s="117" t="s">
        <v>262</v>
      </c>
      <c r="G3" s="117" t="s">
        <v>263</v>
      </c>
      <c r="H3" s="117" t="s">
        <v>1384</v>
      </c>
    </row>
    <row r="4" s="116" customFormat="1" ht="12" spans="1:8">
      <c r="A4" s="118" t="s">
        <v>97</v>
      </c>
      <c r="B4" s="119">
        <f>SUM(C4:H4)</f>
        <v>13200.78</v>
      </c>
      <c r="C4" s="119">
        <f>C5+C8</f>
        <v>1.44</v>
      </c>
      <c r="D4" s="119">
        <f t="shared" ref="D4:H4" si="0">D5+D8</f>
        <v>33.42</v>
      </c>
      <c r="E4" s="119">
        <f t="shared" si="0"/>
        <v>7.5</v>
      </c>
      <c r="F4" s="119">
        <f t="shared" si="0"/>
        <v>10428.64</v>
      </c>
      <c r="G4" s="119">
        <f t="shared" si="0"/>
        <v>519.56</v>
      </c>
      <c r="H4" s="119">
        <f t="shared" si="0"/>
        <v>2210.22</v>
      </c>
    </row>
    <row r="5" s="116" customFormat="1" ht="12" spans="1:8">
      <c r="A5" s="120" t="s">
        <v>1566</v>
      </c>
      <c r="B5" s="119">
        <f t="shared" ref="B5:B6" si="1">SUM(C5:H5)</f>
        <v>10000</v>
      </c>
      <c r="C5" s="119">
        <f t="shared" ref="C5:H5" si="2">C6</f>
        <v>0</v>
      </c>
      <c r="D5" s="119">
        <f t="shared" si="2"/>
        <v>0</v>
      </c>
      <c r="E5" s="119">
        <f t="shared" si="2"/>
        <v>0</v>
      </c>
      <c r="F5" s="119">
        <f t="shared" si="2"/>
        <v>10000</v>
      </c>
      <c r="G5" s="119">
        <f t="shared" si="2"/>
        <v>0</v>
      </c>
      <c r="H5" s="119">
        <f t="shared" si="2"/>
        <v>0</v>
      </c>
    </row>
    <row r="6" s="116" customFormat="1" ht="12" spans="1:8">
      <c r="A6" s="121" t="s">
        <v>1567</v>
      </c>
      <c r="B6" s="119">
        <f t="shared" si="1"/>
        <v>10000</v>
      </c>
      <c r="C6" s="119">
        <f t="shared" ref="C6:H6" si="3">SUM(C7:C7)</f>
        <v>0</v>
      </c>
      <c r="D6" s="119">
        <f t="shared" si="3"/>
        <v>0</v>
      </c>
      <c r="E6" s="119">
        <f t="shared" si="3"/>
        <v>0</v>
      </c>
      <c r="F6" s="119">
        <f t="shared" si="3"/>
        <v>10000</v>
      </c>
      <c r="G6" s="119">
        <f t="shared" si="3"/>
        <v>0</v>
      </c>
      <c r="H6" s="119">
        <f t="shared" si="3"/>
        <v>0</v>
      </c>
    </row>
    <row r="7" s="116" customFormat="1" ht="12" spans="1:8">
      <c r="A7" s="121" t="s">
        <v>1568</v>
      </c>
      <c r="B7" s="122">
        <v>10000</v>
      </c>
      <c r="C7" s="122">
        <v>0</v>
      </c>
      <c r="D7" s="122">
        <v>0</v>
      </c>
      <c r="E7" s="122">
        <v>0</v>
      </c>
      <c r="F7" s="122">
        <v>10000</v>
      </c>
      <c r="G7" s="122">
        <v>0</v>
      </c>
      <c r="H7" s="122">
        <v>0</v>
      </c>
    </row>
    <row r="8" s="25" customFormat="1" ht="12" spans="1:8">
      <c r="A8" s="123" t="s">
        <v>1423</v>
      </c>
      <c r="B8" s="124">
        <f>SUM(C8:H8)</f>
        <v>3200.78</v>
      </c>
      <c r="C8" s="125">
        <f t="shared" ref="C8:H8" si="4">SUM(C9:C14)</f>
        <v>1.44</v>
      </c>
      <c r="D8" s="125">
        <f t="shared" si="4"/>
        <v>33.42</v>
      </c>
      <c r="E8" s="125">
        <f t="shared" si="4"/>
        <v>7.5</v>
      </c>
      <c r="F8" s="125">
        <f t="shared" si="4"/>
        <v>428.64</v>
      </c>
      <c r="G8" s="125">
        <f t="shared" si="4"/>
        <v>519.56</v>
      </c>
      <c r="H8" s="125">
        <f t="shared" si="4"/>
        <v>2210.22</v>
      </c>
    </row>
    <row r="9" s="25" customFormat="1" ht="15" customHeight="1" spans="1:8">
      <c r="A9" s="126" t="s">
        <v>1569</v>
      </c>
      <c r="B9" s="124">
        <f t="shared" ref="B9:B14" si="5">SUM(C9:H9)</f>
        <v>1880.22</v>
      </c>
      <c r="C9" s="124">
        <v>0</v>
      </c>
      <c r="D9" s="124">
        <v>0</v>
      </c>
      <c r="E9" s="124">
        <v>0</v>
      </c>
      <c r="F9" s="124">
        <v>0</v>
      </c>
      <c r="G9" s="124">
        <v>0</v>
      </c>
      <c r="H9" s="124">
        <v>1880.22</v>
      </c>
    </row>
    <row r="10" ht="15" customHeight="1" spans="1:8">
      <c r="A10" s="126" t="s">
        <v>1462</v>
      </c>
      <c r="B10" s="124">
        <f t="shared" si="5"/>
        <v>15</v>
      </c>
      <c r="C10" s="124">
        <v>0</v>
      </c>
      <c r="D10" s="124">
        <v>0</v>
      </c>
      <c r="E10" s="124">
        <v>0</v>
      </c>
      <c r="F10" s="124">
        <v>9</v>
      </c>
      <c r="G10" s="124">
        <v>6</v>
      </c>
      <c r="H10" s="124">
        <v>0</v>
      </c>
    </row>
    <row r="11" ht="24" customHeight="1" spans="1:8">
      <c r="A11" s="126" t="s">
        <v>1570</v>
      </c>
      <c r="B11" s="124">
        <f t="shared" si="5"/>
        <v>285</v>
      </c>
      <c r="C11" s="124">
        <v>0</v>
      </c>
      <c r="D11" s="124">
        <v>0</v>
      </c>
      <c r="E11" s="124">
        <v>0</v>
      </c>
      <c r="F11" s="124">
        <v>0</v>
      </c>
      <c r="G11" s="124">
        <v>0</v>
      </c>
      <c r="H11" s="124">
        <v>285</v>
      </c>
    </row>
    <row r="12" ht="24" customHeight="1" spans="1:8">
      <c r="A12" s="126" t="s">
        <v>1485</v>
      </c>
      <c r="B12" s="124">
        <f t="shared" si="5"/>
        <v>205.56</v>
      </c>
      <c r="C12" s="124">
        <v>1.44</v>
      </c>
      <c r="D12" s="124">
        <v>18.42</v>
      </c>
      <c r="E12" s="124">
        <v>7.5</v>
      </c>
      <c r="F12" s="124">
        <v>89.64</v>
      </c>
      <c r="G12" s="124">
        <v>88.56</v>
      </c>
      <c r="H12" s="124">
        <v>0</v>
      </c>
    </row>
    <row r="13" ht="24" customHeight="1" spans="1:8">
      <c r="A13" s="126" t="s">
        <v>1571</v>
      </c>
      <c r="B13" s="124">
        <f t="shared" si="5"/>
        <v>740</v>
      </c>
      <c r="C13" s="124">
        <v>0</v>
      </c>
      <c r="D13" s="124">
        <v>0</v>
      </c>
      <c r="E13" s="124">
        <v>0</v>
      </c>
      <c r="F13" s="124">
        <v>330</v>
      </c>
      <c r="G13" s="124">
        <v>410</v>
      </c>
      <c r="H13" s="124">
        <v>0</v>
      </c>
    </row>
    <row r="14" ht="24" customHeight="1" spans="1:8">
      <c r="A14" s="126" t="s">
        <v>1572</v>
      </c>
      <c r="B14" s="124">
        <f t="shared" si="5"/>
        <v>75</v>
      </c>
      <c r="C14" s="124">
        <v>0</v>
      </c>
      <c r="D14" s="124">
        <v>15</v>
      </c>
      <c r="E14" s="124">
        <v>0</v>
      </c>
      <c r="F14" s="124">
        <v>0</v>
      </c>
      <c r="G14" s="124">
        <v>15</v>
      </c>
      <c r="H14" s="124">
        <v>45</v>
      </c>
    </row>
  </sheetData>
  <mergeCells count="1">
    <mergeCell ref="A1:H1"/>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D27"/>
  <sheetViews>
    <sheetView view="pageBreakPreview" zoomScaleNormal="100" zoomScaleSheetLayoutView="100" workbookViewId="0">
      <selection activeCell="D27" sqref="D27"/>
    </sheetView>
  </sheetViews>
  <sheetFormatPr defaultColWidth="9" defaultRowHeight="14.4" outlineLevelCol="3"/>
  <cols>
    <col min="1" max="1" width="47.25" customWidth="1"/>
    <col min="2" max="2" width="10.6296296296296" customWidth="1"/>
    <col min="3" max="3" width="65.1296296296296" customWidth="1"/>
    <col min="4" max="4" width="10.6296296296296" customWidth="1"/>
  </cols>
  <sheetData>
    <row r="1" ht="27.75" customHeight="1" spans="1:4">
      <c r="A1" s="102" t="s">
        <v>67</v>
      </c>
      <c r="B1" s="102"/>
      <c r="C1" s="102"/>
      <c r="D1" s="102"/>
    </row>
    <row r="2" s="101" customFormat="1" ht="20.1" customHeight="1" spans="1:4">
      <c r="A2" s="103" t="str">
        <f>目录!A35</f>
        <v>表32</v>
      </c>
      <c r="B2" s="104"/>
      <c r="C2" s="105"/>
      <c r="D2" s="106" t="s">
        <v>88</v>
      </c>
    </row>
    <row r="3" s="101" customFormat="1" ht="20.1" customHeight="1" spans="1:4">
      <c r="A3" s="107" t="s">
        <v>1573</v>
      </c>
      <c r="B3" s="108" t="s">
        <v>240</v>
      </c>
      <c r="C3" s="108" t="s">
        <v>1574</v>
      </c>
      <c r="D3" s="108" t="s">
        <v>240</v>
      </c>
    </row>
    <row r="4" spans="1:4">
      <c r="A4" s="109" t="s">
        <v>1575</v>
      </c>
      <c r="B4" s="110">
        <f>B5+B6+B7+B8+B9</f>
        <v>12517.27</v>
      </c>
      <c r="C4" s="111" t="s">
        <v>1576</v>
      </c>
      <c r="D4" s="110">
        <f>SUM(D5:D14)</f>
        <v>8830.93</v>
      </c>
    </row>
    <row r="5" spans="1:4">
      <c r="A5" s="109" t="s">
        <v>1577</v>
      </c>
      <c r="B5" s="110">
        <v>5000</v>
      </c>
      <c r="C5" s="109" t="s">
        <v>1578</v>
      </c>
      <c r="D5" s="110">
        <v>6032.82</v>
      </c>
    </row>
    <row r="6" spans="1:4">
      <c r="A6" s="109" t="s">
        <v>1579</v>
      </c>
      <c r="B6" s="110">
        <v>2653.3</v>
      </c>
      <c r="C6" s="109" t="s">
        <v>1580</v>
      </c>
      <c r="D6" s="110">
        <v>0</v>
      </c>
    </row>
    <row r="7" spans="1:4">
      <c r="A7" s="109" t="s">
        <v>1581</v>
      </c>
      <c r="B7" s="110">
        <v>4570</v>
      </c>
      <c r="C7" s="109" t="s">
        <v>1582</v>
      </c>
      <c r="D7" s="110">
        <v>238.7</v>
      </c>
    </row>
    <row r="8" spans="1:4">
      <c r="A8" s="109" t="s">
        <v>1583</v>
      </c>
      <c r="B8" s="110">
        <v>136</v>
      </c>
      <c r="C8" s="109" t="s">
        <v>1584</v>
      </c>
      <c r="D8" s="110">
        <v>52.17</v>
      </c>
    </row>
    <row r="9" spans="1:4">
      <c r="A9" s="109" t="s">
        <v>1585</v>
      </c>
      <c r="B9" s="110">
        <v>157.97</v>
      </c>
      <c r="C9" s="109" t="s">
        <v>1586</v>
      </c>
      <c r="D9" s="110">
        <v>467.15</v>
      </c>
    </row>
    <row r="10" spans="1:4">
      <c r="A10" s="112" t="s">
        <v>1587</v>
      </c>
      <c r="B10" s="110">
        <f>B11</f>
        <v>5.6</v>
      </c>
      <c r="C10" s="109" t="s">
        <v>1588</v>
      </c>
      <c r="D10" s="110">
        <v>750.09</v>
      </c>
    </row>
    <row r="11" spans="1:4">
      <c r="A11" s="109" t="s">
        <v>1589</v>
      </c>
      <c r="B11" s="110">
        <v>5.6</v>
      </c>
      <c r="C11" s="109" t="s">
        <v>1590</v>
      </c>
      <c r="D11" s="110">
        <v>50</v>
      </c>
    </row>
    <row r="12" spans="1:4">
      <c r="A12" s="109" t="s">
        <v>1591</v>
      </c>
      <c r="B12" s="110">
        <f>SUM(B13:B13)</f>
        <v>660</v>
      </c>
      <c r="C12" s="109" t="s">
        <v>1592</v>
      </c>
      <c r="D12" s="110">
        <v>470</v>
      </c>
    </row>
    <row r="13" spans="1:4">
      <c r="A13" s="109" t="s">
        <v>1593</v>
      </c>
      <c r="B13" s="110">
        <v>660</v>
      </c>
      <c r="C13" s="109" t="s">
        <v>1594</v>
      </c>
      <c r="D13" s="110">
        <v>170</v>
      </c>
    </row>
    <row r="14" ht="24.75" customHeight="1" spans="1:4">
      <c r="A14" s="91"/>
      <c r="B14" s="110"/>
      <c r="C14" s="109" t="s">
        <v>1595</v>
      </c>
      <c r="D14" s="110">
        <v>600</v>
      </c>
    </row>
    <row r="15" spans="1:4">
      <c r="A15" s="113" t="s">
        <v>230</v>
      </c>
      <c r="B15" s="110">
        <f>B12+B4+B10</f>
        <v>13182.87</v>
      </c>
      <c r="C15" s="114" t="s">
        <v>1596</v>
      </c>
      <c r="D15" s="110">
        <f>SUM(D16:D18)</f>
        <v>4700</v>
      </c>
    </row>
    <row r="16" spans="1:4">
      <c r="A16" s="91" t="s">
        <v>1597</v>
      </c>
      <c r="B16" s="110">
        <v>1025</v>
      </c>
      <c r="C16" s="109" t="s">
        <v>1598</v>
      </c>
      <c r="D16" s="110">
        <v>1500</v>
      </c>
    </row>
    <row r="17" spans="1:4">
      <c r="A17" s="91"/>
      <c r="B17" s="110"/>
      <c r="C17" s="109" t="s">
        <v>1599</v>
      </c>
      <c r="D17" s="110">
        <v>1000</v>
      </c>
    </row>
    <row r="18" spans="1:4">
      <c r="A18" s="91"/>
      <c r="B18" s="110"/>
      <c r="C18" s="109" t="s">
        <v>1600</v>
      </c>
      <c r="D18" s="110">
        <v>2200</v>
      </c>
    </row>
    <row r="19" spans="1:4">
      <c r="A19" s="91"/>
      <c r="B19" s="110"/>
      <c r="C19" s="114" t="s">
        <v>1601</v>
      </c>
      <c r="D19" s="110">
        <f>SUM(D20:D24)</f>
        <v>675.8</v>
      </c>
    </row>
    <row r="20" spans="1:4">
      <c r="A20" s="91"/>
      <c r="B20" s="110"/>
      <c r="C20" s="109" t="s">
        <v>1602</v>
      </c>
      <c r="D20" s="110">
        <v>15.59</v>
      </c>
    </row>
    <row r="21" spans="1:4">
      <c r="A21" s="94"/>
      <c r="B21" s="110"/>
      <c r="C21" s="109" t="s">
        <v>1603</v>
      </c>
      <c r="D21" s="110">
        <v>131.5</v>
      </c>
    </row>
    <row r="22" spans="1:4">
      <c r="A22" s="94"/>
      <c r="B22" s="110"/>
      <c r="C22" s="109" t="s">
        <v>1604</v>
      </c>
      <c r="D22" s="110">
        <v>507.26</v>
      </c>
    </row>
    <row r="23" spans="1:4">
      <c r="A23" s="94"/>
      <c r="B23" s="110"/>
      <c r="C23" s="109" t="s">
        <v>1605</v>
      </c>
      <c r="D23" s="110">
        <v>21.45</v>
      </c>
    </row>
    <row r="24" spans="1:4">
      <c r="A24" s="94"/>
      <c r="B24" s="110"/>
      <c r="C24" s="109"/>
      <c r="D24" s="110"/>
    </row>
    <row r="25" spans="1:4">
      <c r="A25" s="94"/>
      <c r="B25" s="110"/>
      <c r="C25" s="109"/>
      <c r="D25" s="110"/>
    </row>
    <row r="26" spans="1:4">
      <c r="A26" s="113" t="s">
        <v>338</v>
      </c>
      <c r="B26" s="110">
        <f>SUM(B15:B16)</f>
        <v>14207.87</v>
      </c>
      <c r="C26" s="113" t="s">
        <v>237</v>
      </c>
      <c r="D26" s="110">
        <f>D4+D15+D19</f>
        <v>14206.73</v>
      </c>
    </row>
    <row r="27" spans="1:4">
      <c r="A27" s="94"/>
      <c r="B27" s="115"/>
      <c r="C27" s="113" t="s">
        <v>238</v>
      </c>
      <c r="D27" s="110">
        <f>B26-D26</f>
        <v>1.13999999999942</v>
      </c>
    </row>
  </sheetData>
  <sheetProtection formatCells="0" formatColumns="0" formatRows="0"/>
  <mergeCells count="1">
    <mergeCell ref="A1:D1"/>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C9"/>
  <sheetViews>
    <sheetView view="pageBreakPreview" zoomScaleNormal="100" zoomScaleSheetLayoutView="100" workbookViewId="0">
      <selection activeCell="B17" sqref="B17"/>
    </sheetView>
  </sheetViews>
  <sheetFormatPr defaultColWidth="9" defaultRowHeight="14.4" outlineLevelCol="2"/>
  <cols>
    <col min="1" max="1" width="17.1296296296296" style="78" customWidth="1"/>
    <col min="2" max="2" width="85.25" style="78" customWidth="1"/>
    <col min="3" max="3" width="24.1296296296296" style="78" customWidth="1"/>
    <col min="4" max="16384" width="9" style="78"/>
  </cols>
  <sheetData>
    <row r="1" ht="30" customHeight="1" spans="1:3">
      <c r="A1" s="60" t="s">
        <v>69</v>
      </c>
      <c r="B1" s="60"/>
      <c r="C1" s="60"/>
    </row>
    <row r="2" s="63" customFormat="1" ht="22.5" customHeight="1" spans="1:3">
      <c r="A2" s="63" t="str">
        <f>目录!A36</f>
        <v>表33</v>
      </c>
      <c r="C2" s="64" t="s">
        <v>88</v>
      </c>
    </row>
    <row r="3" s="63" customFormat="1" ht="22.5" customHeight="1" spans="1:3">
      <c r="A3" s="95" t="s">
        <v>1525</v>
      </c>
      <c r="B3" s="96" t="s">
        <v>373</v>
      </c>
      <c r="C3" s="97" t="s">
        <v>240</v>
      </c>
    </row>
    <row r="4" s="63" customFormat="1" ht="22.5" customHeight="1" spans="1:3">
      <c r="A4" s="98" t="s">
        <v>374</v>
      </c>
      <c r="B4" s="99" t="s">
        <v>97</v>
      </c>
      <c r="C4" s="100">
        <f>C5</f>
        <v>14206.73</v>
      </c>
    </row>
    <row r="5" s="63" customFormat="1" ht="22.5" customHeight="1" spans="1:3">
      <c r="A5" s="98">
        <v>223</v>
      </c>
      <c r="B5" s="99" t="s">
        <v>1606</v>
      </c>
      <c r="C5" s="100">
        <f>C6+C8</f>
        <v>14206.73</v>
      </c>
    </row>
    <row r="6" s="63" customFormat="1" ht="22.5" customHeight="1" spans="1:3">
      <c r="A6" s="98">
        <v>22301</v>
      </c>
      <c r="B6" s="99" t="s">
        <v>1607</v>
      </c>
      <c r="C6" s="100">
        <v>8830.93</v>
      </c>
    </row>
    <row r="7" s="63" customFormat="1" ht="22.5" customHeight="1" spans="1:3">
      <c r="A7" s="98">
        <v>2230199</v>
      </c>
      <c r="B7" s="99" t="s">
        <v>1608</v>
      </c>
      <c r="C7" s="100">
        <v>8830.93</v>
      </c>
    </row>
    <row r="8" s="63" customFormat="1" ht="22.5" customHeight="1" spans="1:3">
      <c r="A8" s="98">
        <v>22399</v>
      </c>
      <c r="B8" s="99" t="s">
        <v>1609</v>
      </c>
      <c r="C8" s="100">
        <f>C9</f>
        <v>5375.8</v>
      </c>
    </row>
    <row r="9" s="63" customFormat="1" ht="22.5" customHeight="1" spans="1:3">
      <c r="A9" s="98">
        <v>2239901</v>
      </c>
      <c r="B9" s="99" t="s">
        <v>1610</v>
      </c>
      <c r="C9" s="100">
        <f>5375.8</f>
        <v>5375.8</v>
      </c>
    </row>
  </sheetData>
  <mergeCells count="1">
    <mergeCell ref="A1:C1"/>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F19"/>
  <sheetViews>
    <sheetView view="pageBreakPreview" zoomScaleNormal="100" zoomScaleSheetLayoutView="100" workbookViewId="0">
      <selection activeCell="B5" sqref="B5:F9"/>
    </sheetView>
  </sheetViews>
  <sheetFormatPr defaultColWidth="9" defaultRowHeight="14.4" outlineLevelCol="5"/>
  <cols>
    <col min="1" max="1" width="40.6296296296296" style="78" customWidth="1"/>
    <col min="2" max="3" width="12.5" style="78" customWidth="1"/>
    <col min="4" max="4" width="40.6296296296296" style="78" customWidth="1"/>
    <col min="5" max="6" width="12.5" style="78" customWidth="1"/>
    <col min="7" max="16384" width="9" style="78"/>
  </cols>
  <sheetData>
    <row r="1" ht="25.8" spans="1:6">
      <c r="A1" s="85" t="s">
        <v>71</v>
      </c>
      <c r="B1" s="85"/>
      <c r="C1" s="85"/>
      <c r="D1" s="85"/>
      <c r="E1" s="85"/>
      <c r="F1" s="85"/>
    </row>
    <row r="2" ht="22.5" customHeight="1" spans="1:6">
      <c r="A2" s="86"/>
      <c r="B2" s="86"/>
      <c r="C2" s="86"/>
      <c r="D2" s="86"/>
      <c r="E2" s="86"/>
      <c r="F2" s="86"/>
    </row>
    <row r="3" ht="22.5" customHeight="1" spans="1:6">
      <c r="A3" s="87" t="str">
        <f>目录!A37</f>
        <v>表34</v>
      </c>
      <c r="B3" s="88"/>
      <c r="C3" s="88"/>
      <c r="D3" s="88"/>
      <c r="E3" s="88"/>
      <c r="F3" s="64" t="s">
        <v>88</v>
      </c>
    </row>
    <row r="4" spans="1:6">
      <c r="A4" s="89" t="s">
        <v>1573</v>
      </c>
      <c r="B4" s="89"/>
      <c r="C4" s="89"/>
      <c r="D4" s="89" t="s">
        <v>1574</v>
      </c>
      <c r="E4" s="89"/>
      <c r="F4" s="89"/>
    </row>
    <row r="5" spans="1:6">
      <c r="A5" s="89" t="s">
        <v>239</v>
      </c>
      <c r="B5" s="90" t="s">
        <v>240</v>
      </c>
      <c r="C5" s="89" t="s">
        <v>93</v>
      </c>
      <c r="D5" s="89" t="s">
        <v>239</v>
      </c>
      <c r="E5" s="90" t="s">
        <v>240</v>
      </c>
      <c r="F5" s="89" t="s">
        <v>93</v>
      </c>
    </row>
    <row r="6" spans="1:6">
      <c r="A6" s="91" t="s">
        <v>1611</v>
      </c>
      <c r="B6" s="92">
        <v>13434</v>
      </c>
      <c r="C6" s="91"/>
      <c r="D6" s="91" t="s">
        <v>1611</v>
      </c>
      <c r="E6" s="93">
        <v>13579.84</v>
      </c>
      <c r="F6" s="91"/>
    </row>
    <row r="7" spans="1:6">
      <c r="A7" s="91" t="s">
        <v>1612</v>
      </c>
      <c r="B7" s="92">
        <v>6224</v>
      </c>
      <c r="C7" s="91"/>
      <c r="D7" s="91" t="s">
        <v>1612</v>
      </c>
      <c r="E7" s="93">
        <v>6452</v>
      </c>
      <c r="F7" s="91"/>
    </row>
    <row r="8" spans="1:6">
      <c r="A8" s="91" t="s">
        <v>1613</v>
      </c>
      <c r="B8" s="92">
        <v>1286</v>
      </c>
      <c r="C8" s="91"/>
      <c r="D8" s="91" t="s">
        <v>1613</v>
      </c>
      <c r="E8" s="93">
        <v>1286.53</v>
      </c>
      <c r="F8" s="91"/>
    </row>
    <row r="9" spans="1:6">
      <c r="A9" s="91" t="s">
        <v>1614</v>
      </c>
      <c r="B9" s="92">
        <v>175</v>
      </c>
      <c r="C9" s="91"/>
      <c r="D9" s="91" t="s">
        <v>1614</v>
      </c>
      <c r="E9" s="93">
        <v>0</v>
      </c>
      <c r="F9" s="91"/>
    </row>
    <row r="10" spans="1:6">
      <c r="A10" s="91" t="s">
        <v>1615</v>
      </c>
      <c r="B10" s="92">
        <v>72</v>
      </c>
      <c r="C10" s="91"/>
      <c r="D10" s="91" t="s">
        <v>1615</v>
      </c>
      <c r="E10" s="93">
        <v>56.64</v>
      </c>
      <c r="F10" s="91"/>
    </row>
    <row r="11" spans="1:6">
      <c r="A11" s="91" t="s">
        <v>1616</v>
      </c>
      <c r="B11" s="92">
        <v>10</v>
      </c>
      <c r="C11" s="91"/>
      <c r="D11" s="91" t="s">
        <v>1616</v>
      </c>
      <c r="E11" s="93">
        <v>18</v>
      </c>
      <c r="F11" s="91"/>
    </row>
    <row r="12" spans="1:6">
      <c r="A12" s="91" t="s">
        <v>1617</v>
      </c>
      <c r="B12" s="92">
        <v>360</v>
      </c>
      <c r="C12" s="91"/>
      <c r="D12" s="91" t="s">
        <v>1617</v>
      </c>
      <c r="E12" s="93">
        <v>360</v>
      </c>
      <c r="F12" s="91"/>
    </row>
    <row r="13" spans="1:6">
      <c r="A13" s="91" t="s">
        <v>1618</v>
      </c>
      <c r="B13" s="92">
        <v>857</v>
      </c>
      <c r="C13" s="91"/>
      <c r="D13" s="91" t="s">
        <v>1618</v>
      </c>
      <c r="E13" s="93">
        <v>857</v>
      </c>
      <c r="F13" s="91"/>
    </row>
    <row r="14" spans="1:6">
      <c r="A14" s="91" t="s">
        <v>1619</v>
      </c>
      <c r="B14" s="92">
        <v>540</v>
      </c>
      <c r="C14" s="91"/>
      <c r="D14" s="91" t="s">
        <v>1619</v>
      </c>
      <c r="E14" s="93">
        <v>638.4</v>
      </c>
      <c r="F14" s="91"/>
    </row>
    <row r="15" spans="1:6">
      <c r="A15" s="91" t="s">
        <v>1620</v>
      </c>
      <c r="B15" s="92">
        <v>60</v>
      </c>
      <c r="C15" s="91"/>
      <c r="D15" s="91" t="s">
        <v>1620</v>
      </c>
      <c r="E15" s="93">
        <v>30</v>
      </c>
      <c r="F15" s="91"/>
    </row>
    <row r="16" spans="1:6">
      <c r="A16" s="91" t="s">
        <v>1621</v>
      </c>
      <c r="B16" s="92">
        <v>260</v>
      </c>
      <c r="C16" s="91"/>
      <c r="D16" s="91"/>
      <c r="E16" s="92"/>
      <c r="F16" s="91"/>
    </row>
    <row r="17" spans="1:6">
      <c r="A17" s="91"/>
      <c r="B17" s="92"/>
      <c r="C17" s="91"/>
      <c r="D17" s="91"/>
      <c r="E17" s="92"/>
      <c r="F17" s="91"/>
    </row>
    <row r="18" spans="1:6">
      <c r="A18" s="91" t="s">
        <v>97</v>
      </c>
      <c r="B18" s="92">
        <f>SUM(B6:B16)</f>
        <v>23278</v>
      </c>
      <c r="C18" s="91"/>
      <c r="D18" s="91" t="s">
        <v>97</v>
      </c>
      <c r="E18" s="92">
        <f>SUM(E6:E16)</f>
        <v>23278.41</v>
      </c>
      <c r="F18" s="91"/>
    </row>
    <row r="19" spans="1:6">
      <c r="A19" s="94"/>
      <c r="B19" s="94"/>
      <c r="C19" s="94"/>
      <c r="D19" s="91" t="s">
        <v>238</v>
      </c>
      <c r="E19" s="92">
        <v>0</v>
      </c>
      <c r="F19" s="94"/>
    </row>
  </sheetData>
  <mergeCells count="3">
    <mergeCell ref="A1:F1"/>
    <mergeCell ref="A4:C4"/>
    <mergeCell ref="D4:F4"/>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V553"/>
  <sheetViews>
    <sheetView view="pageBreakPreview" zoomScaleNormal="100" zoomScaleSheetLayoutView="100" topLeftCell="A509" workbookViewId="0">
      <selection activeCell="H29" sqref="H29"/>
    </sheetView>
  </sheetViews>
  <sheetFormatPr defaultColWidth="9" defaultRowHeight="14.4"/>
  <cols>
    <col min="1" max="1" width="71.3796296296296" style="75" customWidth="1"/>
    <col min="2" max="4" width="20.5" customWidth="1"/>
  </cols>
  <sheetData>
    <row r="1" ht="25.8" spans="1:22">
      <c r="A1" s="76" t="s">
        <v>73</v>
      </c>
      <c r="B1" s="60"/>
      <c r="C1" s="60"/>
      <c r="D1" s="60"/>
      <c r="E1" s="73"/>
      <c r="F1" s="62"/>
      <c r="G1" s="62"/>
      <c r="H1" s="62"/>
      <c r="I1" s="62"/>
      <c r="J1" s="62"/>
      <c r="K1" s="62"/>
      <c r="L1" s="62"/>
      <c r="M1" s="62"/>
      <c r="N1" s="62"/>
      <c r="O1" s="62"/>
      <c r="P1" s="62"/>
      <c r="Q1" s="62"/>
      <c r="R1" s="62"/>
      <c r="S1" s="62"/>
      <c r="T1" s="62"/>
      <c r="U1" s="62"/>
      <c r="V1" s="62"/>
    </row>
    <row r="2" spans="1:22">
      <c r="A2" s="77" t="str">
        <f>目录!A38</f>
        <v>表35</v>
      </c>
      <c r="B2" s="78"/>
      <c r="C2" s="78"/>
      <c r="D2" s="64" t="s">
        <v>88</v>
      </c>
      <c r="E2" s="73"/>
      <c r="F2" s="62"/>
      <c r="G2" s="62"/>
      <c r="H2" s="62"/>
      <c r="I2" s="62"/>
      <c r="J2" s="62"/>
      <c r="K2" s="62"/>
      <c r="L2" s="62"/>
      <c r="M2" s="62"/>
      <c r="N2" s="62"/>
      <c r="O2" s="62"/>
      <c r="P2" s="62"/>
      <c r="Q2" s="62"/>
      <c r="R2" s="62"/>
      <c r="S2" s="62"/>
      <c r="T2" s="62"/>
      <c r="U2" s="62"/>
      <c r="V2" s="62"/>
    </row>
    <row r="3" spans="1:22">
      <c r="A3" s="79" t="s">
        <v>239</v>
      </c>
      <c r="B3" s="66" t="s">
        <v>97</v>
      </c>
      <c r="C3" s="66" t="s">
        <v>1622</v>
      </c>
      <c r="D3" s="66" t="s">
        <v>1623</v>
      </c>
      <c r="E3" s="80"/>
      <c r="F3" s="62"/>
      <c r="G3" s="62"/>
      <c r="H3" s="62"/>
      <c r="I3" s="62"/>
      <c r="J3" s="62"/>
      <c r="K3" s="62"/>
      <c r="L3" s="62"/>
      <c r="M3" s="62"/>
      <c r="N3" s="62"/>
      <c r="O3" s="62"/>
      <c r="P3" s="62"/>
      <c r="Q3" s="62"/>
      <c r="R3" s="62"/>
      <c r="S3" s="62"/>
      <c r="T3" s="62"/>
      <c r="U3" s="62"/>
      <c r="V3" s="62"/>
    </row>
    <row r="4" spans="1:22">
      <c r="A4" s="79" t="s">
        <v>97</v>
      </c>
      <c r="B4" s="74">
        <f>SUM(C4:D4)</f>
        <v>4182295.88</v>
      </c>
      <c r="C4" s="74">
        <f>2464056.61-1960-2075</f>
        <v>2460021.61</v>
      </c>
      <c r="D4" s="74">
        <v>1722274.27</v>
      </c>
      <c r="E4" s="73"/>
      <c r="F4" s="62"/>
      <c r="G4" s="62"/>
      <c r="H4" s="62"/>
      <c r="I4" s="62"/>
      <c r="J4" s="62"/>
      <c r="K4" s="62"/>
      <c r="L4" s="62"/>
      <c r="M4" s="62"/>
      <c r="N4" s="62"/>
      <c r="O4" s="62"/>
      <c r="P4" s="62"/>
      <c r="Q4" s="62"/>
      <c r="R4" s="62"/>
      <c r="S4" s="62"/>
      <c r="T4" s="62"/>
      <c r="U4" s="62"/>
      <c r="V4" s="62"/>
    </row>
    <row r="5" spans="1:22">
      <c r="A5" s="81" t="s">
        <v>1624</v>
      </c>
      <c r="B5" s="74">
        <v>1994.79</v>
      </c>
      <c r="C5" s="74">
        <v>1994.79</v>
      </c>
      <c r="D5" s="74"/>
      <c r="E5" s="73"/>
      <c r="F5" s="62"/>
      <c r="G5" s="62"/>
      <c r="H5" s="62"/>
      <c r="I5" s="62"/>
      <c r="J5" s="62"/>
      <c r="K5" s="62"/>
      <c r="L5" s="62"/>
      <c r="M5" s="62"/>
      <c r="N5" s="62"/>
      <c r="O5" s="62"/>
      <c r="P5" s="62"/>
      <c r="Q5" s="62"/>
      <c r="R5" s="62"/>
      <c r="S5" s="62"/>
      <c r="T5" s="62"/>
      <c r="U5" s="62"/>
      <c r="V5" s="62"/>
    </row>
    <row r="6" spans="1:22">
      <c r="A6" s="82" t="s">
        <v>1625</v>
      </c>
      <c r="B6" s="74">
        <v>1994.79</v>
      </c>
      <c r="C6" s="74">
        <v>1994.79</v>
      </c>
      <c r="D6" s="74"/>
      <c r="E6" s="73"/>
      <c r="F6" s="62"/>
      <c r="G6" s="62"/>
      <c r="H6" s="62"/>
      <c r="I6" s="62"/>
      <c r="J6" s="62"/>
      <c r="K6" s="62"/>
      <c r="L6" s="62"/>
      <c r="M6" s="62"/>
      <c r="N6" s="62"/>
      <c r="O6" s="62"/>
      <c r="P6" s="62"/>
      <c r="Q6" s="62"/>
      <c r="R6" s="62"/>
      <c r="S6" s="62"/>
      <c r="T6" s="62"/>
      <c r="U6" s="62"/>
      <c r="V6" s="62"/>
    </row>
    <row r="7" spans="1:22">
      <c r="A7" s="81" t="s">
        <v>1626</v>
      </c>
      <c r="B7" s="74">
        <v>1965</v>
      </c>
      <c r="C7" s="74">
        <v>1965</v>
      </c>
      <c r="D7" s="74"/>
      <c r="E7" s="62"/>
      <c r="F7" s="62"/>
      <c r="G7" s="62"/>
      <c r="H7" s="62"/>
      <c r="I7" s="62"/>
      <c r="J7" s="62"/>
      <c r="K7" s="62"/>
      <c r="L7" s="62"/>
      <c r="M7" s="62"/>
      <c r="N7" s="62"/>
      <c r="O7" s="62"/>
      <c r="P7" s="62"/>
      <c r="Q7" s="62"/>
      <c r="R7" s="62"/>
      <c r="S7" s="62"/>
      <c r="T7" s="62"/>
      <c r="U7" s="62"/>
      <c r="V7" s="62"/>
    </row>
    <row r="8" spans="1:22">
      <c r="A8" s="82" t="s">
        <v>1627</v>
      </c>
      <c r="B8" s="74">
        <v>602</v>
      </c>
      <c r="C8" s="74">
        <v>602</v>
      </c>
      <c r="D8" s="74"/>
      <c r="E8" s="62"/>
      <c r="F8" s="62"/>
      <c r="G8" s="62"/>
      <c r="H8" s="62"/>
      <c r="I8" s="62"/>
      <c r="J8" s="62"/>
      <c r="K8" s="62"/>
      <c r="L8" s="62"/>
      <c r="M8" s="62"/>
      <c r="N8" s="62"/>
      <c r="O8" s="62"/>
      <c r="P8" s="62"/>
      <c r="Q8" s="62"/>
      <c r="R8" s="62"/>
      <c r="S8" s="62"/>
      <c r="T8" s="62"/>
      <c r="U8" s="62"/>
      <c r="V8" s="62"/>
    </row>
    <row r="9" spans="1:22">
      <c r="A9" s="82" t="s">
        <v>1628</v>
      </c>
      <c r="B9" s="74">
        <v>1363</v>
      </c>
      <c r="C9" s="74">
        <v>1363</v>
      </c>
      <c r="D9" s="74"/>
      <c r="E9" s="62"/>
      <c r="F9" s="62"/>
      <c r="G9" s="62"/>
      <c r="H9" s="62"/>
      <c r="I9" s="62"/>
      <c r="J9" s="62"/>
      <c r="K9" s="62"/>
      <c r="L9" s="62"/>
      <c r="M9" s="62"/>
      <c r="N9" s="62"/>
      <c r="O9" s="62"/>
      <c r="P9" s="62"/>
      <c r="Q9" s="62"/>
      <c r="R9" s="62"/>
      <c r="S9" s="62"/>
      <c r="T9" s="62"/>
      <c r="U9" s="62"/>
      <c r="V9" s="62"/>
    </row>
    <row r="10" spans="1:22">
      <c r="A10" s="81" t="s">
        <v>1629</v>
      </c>
      <c r="B10" s="74">
        <v>7931.18</v>
      </c>
      <c r="C10" s="74">
        <v>4100.4</v>
      </c>
      <c r="D10" s="74">
        <v>3830.78</v>
      </c>
      <c r="E10" s="62"/>
      <c r="F10" s="62"/>
      <c r="G10" s="62"/>
      <c r="H10" s="62"/>
      <c r="I10" s="62"/>
      <c r="J10" s="62"/>
      <c r="K10" s="62"/>
      <c r="L10" s="62"/>
      <c r="M10" s="62"/>
      <c r="N10" s="62"/>
      <c r="O10" s="62"/>
      <c r="P10" s="62"/>
      <c r="Q10" s="62"/>
      <c r="R10" s="62"/>
      <c r="S10" s="62"/>
      <c r="T10" s="62"/>
      <c r="U10" s="62"/>
      <c r="V10" s="62"/>
    </row>
    <row r="11" spans="1:22">
      <c r="A11" s="82" t="s">
        <v>1630</v>
      </c>
      <c r="B11" s="74">
        <v>3830.78</v>
      </c>
      <c r="C11" s="74"/>
      <c r="D11" s="74">
        <v>3830.78</v>
      </c>
      <c r="E11" s="62"/>
      <c r="F11" s="62"/>
      <c r="G11" s="62"/>
      <c r="H11" s="62"/>
      <c r="I11" s="62"/>
      <c r="J11" s="62"/>
      <c r="K11" s="62"/>
      <c r="L11" s="62"/>
      <c r="M11" s="62"/>
      <c r="N11" s="62"/>
      <c r="O11" s="62"/>
      <c r="P11" s="62"/>
      <c r="Q11" s="62"/>
      <c r="R11" s="62"/>
      <c r="S11" s="62"/>
      <c r="T11" s="62"/>
      <c r="U11" s="62"/>
      <c r="V11" s="62"/>
    </row>
    <row r="12" spans="1:22">
      <c r="A12" s="82" t="s">
        <v>1631</v>
      </c>
      <c r="B12" s="74">
        <v>1382.9</v>
      </c>
      <c r="C12" s="74">
        <v>1382.9</v>
      </c>
      <c r="D12" s="74"/>
      <c r="E12" s="62"/>
      <c r="F12" s="62"/>
      <c r="G12" s="62"/>
      <c r="H12" s="62"/>
      <c r="I12" s="62"/>
      <c r="J12" s="62"/>
      <c r="K12" s="62"/>
      <c r="L12" s="62"/>
      <c r="M12" s="62"/>
      <c r="N12" s="62"/>
      <c r="O12" s="62"/>
      <c r="P12" s="62"/>
      <c r="Q12" s="62"/>
      <c r="R12" s="62"/>
      <c r="S12" s="62"/>
      <c r="T12" s="62"/>
      <c r="U12" s="62"/>
      <c r="V12" s="62"/>
    </row>
    <row r="13" spans="1:22">
      <c r="A13" s="82" t="s">
        <v>1632</v>
      </c>
      <c r="B13" s="74">
        <v>1987.5</v>
      </c>
      <c r="C13" s="74">
        <v>1987.5</v>
      </c>
      <c r="D13" s="74"/>
      <c r="E13" s="62"/>
      <c r="F13" s="62"/>
      <c r="G13" s="62"/>
      <c r="H13" s="62"/>
      <c r="I13" s="62"/>
      <c r="J13" s="62"/>
      <c r="K13" s="62"/>
      <c r="L13" s="62"/>
      <c r="M13" s="62"/>
      <c r="N13" s="62"/>
      <c r="O13" s="62"/>
      <c r="P13" s="62"/>
      <c r="Q13" s="62"/>
      <c r="R13" s="62"/>
      <c r="S13" s="62"/>
      <c r="T13" s="62"/>
      <c r="U13" s="62"/>
      <c r="V13" s="62"/>
    </row>
    <row r="14" spans="1:22">
      <c r="A14" s="82" t="s">
        <v>1633</v>
      </c>
      <c r="B14" s="74">
        <v>730</v>
      </c>
      <c r="C14" s="74">
        <v>730</v>
      </c>
      <c r="D14" s="74"/>
      <c r="E14" s="62"/>
      <c r="F14" s="62"/>
      <c r="G14" s="62"/>
      <c r="H14" s="62"/>
      <c r="I14" s="62"/>
      <c r="J14" s="62"/>
      <c r="K14" s="62"/>
      <c r="L14" s="62"/>
      <c r="M14" s="62"/>
      <c r="N14" s="62"/>
      <c r="O14" s="62"/>
      <c r="P14" s="62"/>
      <c r="Q14" s="62"/>
      <c r="R14" s="62"/>
      <c r="S14" s="62"/>
      <c r="T14" s="62"/>
      <c r="U14" s="62"/>
      <c r="V14" s="62"/>
    </row>
    <row r="15" spans="1:22">
      <c r="A15" s="81" t="s">
        <v>1618</v>
      </c>
      <c r="B15" s="74">
        <v>869.74</v>
      </c>
      <c r="C15" s="74"/>
      <c r="D15" s="74">
        <v>869.74</v>
      </c>
      <c r="E15" s="62"/>
      <c r="F15" s="62"/>
      <c r="G15" s="62"/>
      <c r="H15" s="62"/>
      <c r="I15" s="62"/>
      <c r="J15" s="62"/>
      <c r="K15" s="62"/>
      <c r="L15" s="62"/>
      <c r="M15" s="62"/>
      <c r="N15" s="62"/>
      <c r="O15" s="62"/>
      <c r="P15" s="62"/>
      <c r="Q15" s="62"/>
      <c r="R15" s="62"/>
      <c r="S15" s="62"/>
      <c r="T15" s="62"/>
      <c r="U15" s="62"/>
      <c r="V15" s="62"/>
    </row>
    <row r="16" spans="1:22">
      <c r="A16" s="82" t="s">
        <v>1634</v>
      </c>
      <c r="B16" s="74">
        <v>869.74</v>
      </c>
      <c r="C16" s="74"/>
      <c r="D16" s="74">
        <v>869.74</v>
      </c>
      <c r="E16" s="62"/>
      <c r="F16" s="62"/>
      <c r="G16" s="62"/>
      <c r="H16" s="62"/>
      <c r="I16" s="62"/>
      <c r="J16" s="62"/>
      <c r="K16" s="62"/>
      <c r="L16" s="62"/>
      <c r="M16" s="62"/>
      <c r="N16" s="62"/>
      <c r="O16" s="62"/>
      <c r="P16" s="62"/>
      <c r="Q16" s="62"/>
      <c r="R16" s="62"/>
      <c r="S16" s="62"/>
      <c r="T16" s="62"/>
      <c r="U16" s="62"/>
      <c r="V16" s="62"/>
    </row>
    <row r="17" spans="1:22">
      <c r="A17" s="81" t="s">
        <v>1635</v>
      </c>
      <c r="B17" s="74">
        <v>1452</v>
      </c>
      <c r="C17" s="74">
        <v>1452</v>
      </c>
      <c r="D17" s="74"/>
      <c r="E17" s="62"/>
      <c r="F17" s="62"/>
      <c r="G17" s="62"/>
      <c r="H17" s="62"/>
      <c r="I17" s="62"/>
      <c r="J17" s="62"/>
      <c r="K17" s="62"/>
      <c r="L17" s="62"/>
      <c r="M17" s="62"/>
      <c r="N17" s="62"/>
      <c r="O17" s="62"/>
      <c r="P17" s="62"/>
      <c r="Q17" s="62"/>
      <c r="R17" s="62"/>
      <c r="S17" s="62"/>
      <c r="T17" s="62"/>
      <c r="U17" s="62"/>
      <c r="V17" s="62"/>
    </row>
    <row r="18" spans="1:22">
      <c r="A18" s="82" t="s">
        <v>1636</v>
      </c>
      <c r="B18" s="74">
        <v>652</v>
      </c>
      <c r="C18" s="74">
        <v>652</v>
      </c>
      <c r="D18" s="74"/>
      <c r="E18" s="62"/>
      <c r="F18" s="62"/>
      <c r="G18" s="62"/>
      <c r="H18" s="62"/>
      <c r="I18" s="62"/>
      <c r="J18" s="62"/>
      <c r="K18" s="62"/>
      <c r="L18" s="62"/>
      <c r="M18" s="62"/>
      <c r="N18" s="62"/>
      <c r="O18" s="62"/>
      <c r="P18" s="62"/>
      <c r="Q18" s="62"/>
      <c r="R18" s="62"/>
      <c r="S18" s="62"/>
      <c r="T18" s="62"/>
      <c r="U18" s="62"/>
      <c r="V18" s="62"/>
    </row>
    <row r="19" spans="1:22">
      <c r="A19" s="82" t="s">
        <v>1637</v>
      </c>
      <c r="B19" s="74">
        <v>800</v>
      </c>
      <c r="C19" s="74">
        <v>800</v>
      </c>
      <c r="D19" s="74"/>
      <c r="E19" s="62"/>
      <c r="F19" s="62"/>
      <c r="G19" s="62"/>
      <c r="H19" s="62"/>
      <c r="I19" s="62"/>
      <c r="J19" s="62"/>
      <c r="K19" s="62"/>
      <c r="L19" s="62"/>
      <c r="M19" s="62"/>
      <c r="N19" s="62"/>
      <c r="O19" s="62"/>
      <c r="P19" s="62"/>
      <c r="Q19" s="62"/>
      <c r="R19" s="62"/>
      <c r="S19" s="62"/>
      <c r="T19" s="62"/>
      <c r="U19" s="62"/>
      <c r="V19" s="62"/>
    </row>
    <row r="20" spans="1:22">
      <c r="A20" s="81" t="s">
        <v>1638</v>
      </c>
      <c r="B20" s="74">
        <v>13271.31</v>
      </c>
      <c r="C20" s="74"/>
      <c r="D20" s="74">
        <v>13271.31</v>
      </c>
      <c r="E20" s="62"/>
      <c r="F20" s="62"/>
      <c r="G20" s="62"/>
      <c r="H20" s="62"/>
      <c r="I20" s="62"/>
      <c r="J20" s="62"/>
      <c r="K20" s="62"/>
      <c r="L20" s="62"/>
      <c r="M20" s="62"/>
      <c r="N20" s="62"/>
      <c r="O20" s="62"/>
      <c r="P20" s="62"/>
      <c r="Q20" s="62"/>
      <c r="R20" s="62"/>
      <c r="S20" s="62"/>
      <c r="T20" s="62"/>
      <c r="U20" s="62"/>
      <c r="V20" s="62"/>
    </row>
    <row r="21" spans="1:22">
      <c r="A21" s="82" t="s">
        <v>1639</v>
      </c>
      <c r="B21" s="74">
        <v>1271.31</v>
      </c>
      <c r="C21" s="74"/>
      <c r="D21" s="74">
        <v>1271.31</v>
      </c>
      <c r="E21" s="62"/>
      <c r="F21" s="62"/>
      <c r="G21" s="62"/>
      <c r="H21" s="62"/>
      <c r="I21" s="62"/>
      <c r="J21" s="62"/>
      <c r="K21" s="62"/>
      <c r="L21" s="62"/>
      <c r="M21" s="62"/>
      <c r="N21" s="62"/>
      <c r="O21" s="62"/>
      <c r="P21" s="62"/>
      <c r="Q21" s="62"/>
      <c r="R21" s="62"/>
      <c r="S21" s="62"/>
      <c r="T21" s="62"/>
      <c r="U21" s="62"/>
      <c r="V21" s="62"/>
    </row>
    <row r="22" spans="1:22">
      <c r="A22" s="82" t="s">
        <v>1640</v>
      </c>
      <c r="B22" s="74">
        <v>12000</v>
      </c>
      <c r="C22" s="74"/>
      <c r="D22" s="74">
        <v>12000</v>
      </c>
      <c r="E22" s="62"/>
      <c r="F22" s="62"/>
      <c r="G22" s="62"/>
      <c r="H22" s="62"/>
      <c r="I22" s="62"/>
      <c r="J22" s="62"/>
      <c r="K22" s="62"/>
      <c r="L22" s="62"/>
      <c r="M22" s="62"/>
      <c r="N22" s="62"/>
      <c r="O22" s="62"/>
      <c r="P22" s="62"/>
      <c r="Q22" s="62"/>
      <c r="R22" s="62"/>
      <c r="S22" s="62"/>
      <c r="T22" s="62"/>
      <c r="U22" s="62"/>
      <c r="V22" s="62"/>
    </row>
    <row r="23" spans="1:22">
      <c r="A23" s="81" t="s">
        <v>1641</v>
      </c>
      <c r="B23" s="74">
        <v>700</v>
      </c>
      <c r="C23" s="74">
        <v>700</v>
      </c>
      <c r="D23" s="74"/>
      <c r="E23" s="62"/>
      <c r="F23" s="62"/>
      <c r="G23" s="62"/>
      <c r="H23" s="62"/>
      <c r="I23" s="62"/>
      <c r="J23" s="62"/>
      <c r="K23" s="62"/>
      <c r="L23" s="62"/>
      <c r="M23" s="62"/>
      <c r="N23" s="62"/>
      <c r="O23" s="62"/>
      <c r="P23" s="62"/>
      <c r="Q23" s="62"/>
      <c r="R23" s="62"/>
      <c r="S23" s="62"/>
      <c r="T23" s="62"/>
      <c r="U23" s="62"/>
      <c r="V23" s="62"/>
    </row>
    <row r="24" spans="1:22">
      <c r="A24" s="82" t="s">
        <v>1642</v>
      </c>
      <c r="B24" s="74">
        <v>700</v>
      </c>
      <c r="C24" s="74">
        <v>700</v>
      </c>
      <c r="D24" s="74"/>
      <c r="E24" s="62"/>
      <c r="F24" s="62"/>
      <c r="G24" s="62"/>
      <c r="H24" s="62"/>
      <c r="I24" s="62"/>
      <c r="J24" s="62"/>
      <c r="K24" s="62"/>
      <c r="L24" s="62"/>
      <c r="M24" s="62"/>
      <c r="N24" s="62"/>
      <c r="O24" s="62"/>
      <c r="P24" s="62"/>
      <c r="Q24" s="62"/>
      <c r="R24" s="62"/>
      <c r="S24" s="62"/>
      <c r="T24" s="62"/>
      <c r="U24" s="62"/>
      <c r="V24" s="62"/>
    </row>
    <row r="25" spans="1:22">
      <c r="A25" s="81" t="s">
        <v>1643</v>
      </c>
      <c r="B25" s="74">
        <v>810</v>
      </c>
      <c r="C25" s="74">
        <v>810</v>
      </c>
      <c r="D25" s="74"/>
      <c r="E25" s="62"/>
      <c r="F25" s="62"/>
      <c r="G25" s="62"/>
      <c r="H25" s="62"/>
      <c r="I25" s="62"/>
      <c r="J25" s="62"/>
      <c r="K25" s="62"/>
      <c r="L25" s="62"/>
      <c r="M25" s="62"/>
      <c r="N25" s="62"/>
      <c r="O25" s="62"/>
      <c r="P25" s="62"/>
      <c r="Q25" s="62"/>
      <c r="R25" s="62"/>
      <c r="S25" s="62"/>
      <c r="T25" s="62"/>
      <c r="U25" s="62"/>
      <c r="V25" s="62"/>
    </row>
    <row r="26" spans="1:22">
      <c r="A26" s="82" t="s">
        <v>1644</v>
      </c>
      <c r="B26" s="74">
        <v>810</v>
      </c>
      <c r="C26" s="74">
        <v>810</v>
      </c>
      <c r="D26" s="74"/>
      <c r="E26" s="62"/>
      <c r="F26" s="62"/>
      <c r="G26" s="62"/>
      <c r="H26" s="62"/>
      <c r="I26" s="62"/>
      <c r="J26" s="62"/>
      <c r="K26" s="62"/>
      <c r="L26" s="62"/>
      <c r="M26" s="62"/>
      <c r="N26" s="62"/>
      <c r="O26" s="62"/>
      <c r="P26" s="62"/>
      <c r="Q26" s="62"/>
      <c r="R26" s="62"/>
      <c r="S26" s="62"/>
      <c r="T26" s="62"/>
      <c r="U26" s="62"/>
      <c r="V26" s="62"/>
    </row>
    <row r="27" spans="1:22">
      <c r="A27" s="81" t="s">
        <v>1645</v>
      </c>
      <c r="B27" s="74">
        <v>7328.03</v>
      </c>
      <c r="C27" s="74">
        <v>7328.03</v>
      </c>
      <c r="D27" s="74"/>
      <c r="E27" s="62"/>
      <c r="F27" s="62"/>
      <c r="G27" s="62"/>
      <c r="H27" s="62"/>
      <c r="I27" s="62"/>
      <c r="J27" s="62"/>
      <c r="K27" s="62"/>
      <c r="L27" s="62"/>
      <c r="M27" s="62"/>
      <c r="N27" s="62"/>
      <c r="O27" s="62"/>
      <c r="P27" s="62"/>
      <c r="Q27" s="62"/>
      <c r="R27" s="62"/>
      <c r="S27" s="62"/>
      <c r="T27" s="62"/>
      <c r="U27" s="62"/>
      <c r="V27" s="62"/>
    </row>
    <row r="28" spans="1:22">
      <c r="A28" s="82" t="s">
        <v>1646</v>
      </c>
      <c r="B28" s="74">
        <v>3000</v>
      </c>
      <c r="C28" s="74">
        <v>3000</v>
      </c>
      <c r="D28" s="74"/>
      <c r="E28" s="62"/>
      <c r="F28" s="62"/>
      <c r="G28" s="62"/>
      <c r="H28" s="62"/>
      <c r="I28" s="62"/>
      <c r="J28" s="62"/>
      <c r="K28" s="62"/>
      <c r="L28" s="62"/>
      <c r="M28" s="62"/>
      <c r="N28" s="62"/>
      <c r="O28" s="62"/>
      <c r="P28" s="62"/>
      <c r="Q28" s="62"/>
      <c r="R28" s="62"/>
      <c r="S28" s="62"/>
      <c r="T28" s="62"/>
      <c r="U28" s="62"/>
      <c r="V28" s="62"/>
    </row>
    <row r="29" spans="1:22">
      <c r="A29" s="82" t="s">
        <v>1647</v>
      </c>
      <c r="B29" s="74">
        <v>723.03</v>
      </c>
      <c r="C29" s="74">
        <v>723.03</v>
      </c>
      <c r="D29" s="74"/>
      <c r="E29" s="62"/>
      <c r="F29" s="62"/>
      <c r="G29" s="62"/>
      <c r="H29" s="62"/>
      <c r="I29" s="62"/>
      <c r="J29" s="62"/>
      <c r="K29" s="62"/>
      <c r="L29" s="62"/>
      <c r="M29" s="62"/>
      <c r="N29" s="62"/>
      <c r="O29" s="62"/>
      <c r="P29" s="62"/>
      <c r="Q29" s="62"/>
      <c r="R29" s="62"/>
      <c r="S29" s="62"/>
      <c r="T29" s="62"/>
      <c r="U29" s="62"/>
      <c r="V29" s="62"/>
    </row>
    <row r="30" spans="1:22">
      <c r="A30" s="82" t="s">
        <v>1648</v>
      </c>
      <c r="B30" s="74">
        <v>1170</v>
      </c>
      <c r="C30" s="74">
        <v>1170</v>
      </c>
      <c r="D30" s="74"/>
      <c r="E30" s="62"/>
      <c r="F30" s="62"/>
      <c r="G30" s="62"/>
      <c r="H30" s="62"/>
      <c r="I30" s="62"/>
      <c r="J30" s="62"/>
      <c r="K30" s="62"/>
      <c r="L30" s="62"/>
      <c r="M30" s="62"/>
      <c r="N30" s="62"/>
      <c r="O30" s="62"/>
      <c r="P30" s="62"/>
      <c r="Q30" s="62"/>
      <c r="R30" s="62"/>
      <c r="S30" s="62"/>
      <c r="T30" s="62"/>
      <c r="U30" s="62"/>
      <c r="V30" s="62"/>
    </row>
    <row r="31" spans="1:22">
      <c r="A31" s="82" t="s">
        <v>1649</v>
      </c>
      <c r="B31" s="74">
        <v>1000</v>
      </c>
      <c r="C31" s="74">
        <v>1000</v>
      </c>
      <c r="D31" s="74"/>
      <c r="E31" s="62"/>
      <c r="F31" s="62"/>
      <c r="G31" s="62"/>
      <c r="H31" s="62"/>
      <c r="I31" s="62"/>
      <c r="J31" s="62"/>
      <c r="K31" s="62"/>
      <c r="L31" s="62"/>
      <c r="M31" s="62"/>
      <c r="N31" s="62"/>
      <c r="O31" s="62"/>
      <c r="P31" s="62"/>
      <c r="Q31" s="62"/>
      <c r="R31" s="62"/>
      <c r="S31" s="62"/>
      <c r="T31" s="62"/>
      <c r="U31" s="62"/>
      <c r="V31" s="62"/>
    </row>
    <row r="32" spans="1:22">
      <c r="A32" s="82" t="s">
        <v>1650</v>
      </c>
      <c r="B32" s="74">
        <v>1435</v>
      </c>
      <c r="C32" s="74">
        <v>1435</v>
      </c>
      <c r="D32" s="74"/>
      <c r="E32" s="62"/>
      <c r="F32" s="62"/>
      <c r="G32" s="62"/>
      <c r="H32" s="62"/>
      <c r="I32" s="62"/>
      <c r="J32" s="62"/>
      <c r="K32" s="62"/>
      <c r="L32" s="62"/>
      <c r="M32" s="62"/>
      <c r="N32" s="62"/>
      <c r="O32" s="62"/>
      <c r="P32" s="62"/>
      <c r="Q32" s="62"/>
      <c r="R32" s="62"/>
      <c r="S32" s="62"/>
      <c r="T32" s="62"/>
      <c r="U32" s="62"/>
      <c r="V32" s="62"/>
    </row>
    <row r="33" spans="1:22">
      <c r="A33" s="81" t="s">
        <v>1651</v>
      </c>
      <c r="B33" s="74">
        <v>2315.78</v>
      </c>
      <c r="C33" s="74">
        <v>2315.78</v>
      </c>
      <c r="D33" s="74"/>
      <c r="E33" s="62"/>
      <c r="F33" s="62"/>
      <c r="G33" s="62"/>
      <c r="H33" s="62"/>
      <c r="I33" s="62"/>
      <c r="J33" s="62"/>
      <c r="K33" s="62"/>
      <c r="L33" s="62"/>
      <c r="M33" s="62"/>
      <c r="N33" s="62"/>
      <c r="O33" s="62"/>
      <c r="P33" s="62"/>
      <c r="Q33" s="62"/>
      <c r="R33" s="62"/>
      <c r="S33" s="62"/>
      <c r="T33" s="62"/>
      <c r="U33" s="62"/>
      <c r="V33" s="62"/>
    </row>
    <row r="34" spans="1:22">
      <c r="A34" s="82" t="s">
        <v>1652</v>
      </c>
      <c r="B34" s="74">
        <v>1213.38</v>
      </c>
      <c r="C34" s="74">
        <v>1213.38</v>
      </c>
      <c r="D34" s="74"/>
      <c r="E34" s="62"/>
      <c r="F34" s="62"/>
      <c r="G34" s="62"/>
      <c r="H34" s="62"/>
      <c r="I34" s="62"/>
      <c r="J34" s="62"/>
      <c r="K34" s="62"/>
      <c r="L34" s="62"/>
      <c r="M34" s="62"/>
      <c r="N34" s="62"/>
      <c r="O34" s="62"/>
      <c r="P34" s="62"/>
      <c r="Q34" s="62"/>
      <c r="R34" s="62"/>
      <c r="S34" s="62"/>
      <c r="T34" s="62"/>
      <c r="U34" s="62"/>
      <c r="V34" s="62"/>
    </row>
    <row r="35" spans="1:22">
      <c r="A35" s="82" t="s">
        <v>1653</v>
      </c>
      <c r="B35" s="74">
        <v>1102.4</v>
      </c>
      <c r="C35" s="74">
        <v>1102.4</v>
      </c>
      <c r="D35" s="74"/>
      <c r="E35" s="62"/>
      <c r="F35" s="62"/>
      <c r="G35" s="62"/>
      <c r="H35" s="62"/>
      <c r="I35" s="62"/>
      <c r="J35" s="62"/>
      <c r="K35" s="62"/>
      <c r="L35" s="62"/>
      <c r="M35" s="62"/>
      <c r="N35" s="62"/>
      <c r="O35" s="62"/>
      <c r="P35" s="62"/>
      <c r="Q35" s="62"/>
      <c r="R35" s="62"/>
      <c r="S35" s="62"/>
      <c r="T35" s="62"/>
      <c r="U35" s="62"/>
      <c r="V35" s="62"/>
    </row>
    <row r="36" spans="1:22">
      <c r="A36" s="81" t="s">
        <v>1654</v>
      </c>
      <c r="B36" s="74">
        <v>5825.64</v>
      </c>
      <c r="C36" s="74">
        <v>5825.64</v>
      </c>
      <c r="D36" s="74"/>
      <c r="E36" s="62"/>
      <c r="F36" s="62"/>
      <c r="G36" s="62"/>
      <c r="H36" s="62"/>
      <c r="I36" s="62"/>
      <c r="J36" s="62"/>
      <c r="K36" s="62"/>
      <c r="L36" s="62"/>
      <c r="M36" s="62"/>
      <c r="N36" s="62"/>
      <c r="O36" s="62"/>
      <c r="P36" s="62"/>
      <c r="Q36" s="62"/>
      <c r="R36" s="62"/>
      <c r="S36" s="62"/>
      <c r="T36" s="62"/>
      <c r="U36" s="62"/>
      <c r="V36" s="62"/>
    </row>
    <row r="37" spans="1:22">
      <c r="A37" s="82" t="s">
        <v>1655</v>
      </c>
      <c r="B37" s="74">
        <v>510</v>
      </c>
      <c r="C37" s="74">
        <v>510</v>
      </c>
      <c r="D37" s="74"/>
      <c r="E37" s="62"/>
      <c r="F37" s="62"/>
      <c r="G37" s="62"/>
      <c r="H37" s="62"/>
      <c r="I37" s="62"/>
      <c r="J37" s="62"/>
      <c r="K37" s="62"/>
      <c r="L37" s="62"/>
      <c r="M37" s="62"/>
      <c r="N37" s="62"/>
      <c r="O37" s="62"/>
      <c r="P37" s="62"/>
      <c r="Q37" s="62"/>
      <c r="R37" s="62"/>
      <c r="S37" s="62"/>
      <c r="T37" s="62"/>
      <c r="U37" s="62"/>
      <c r="V37" s="62"/>
    </row>
    <row r="38" spans="1:22">
      <c r="A38" s="82" t="s">
        <v>1652</v>
      </c>
      <c r="B38" s="74">
        <v>3400.53</v>
      </c>
      <c r="C38" s="74">
        <v>3400.53</v>
      </c>
      <c r="D38" s="74"/>
      <c r="E38" s="62"/>
      <c r="F38" s="62"/>
      <c r="G38" s="62"/>
      <c r="H38" s="62"/>
      <c r="I38" s="62"/>
      <c r="J38" s="62"/>
      <c r="K38" s="62"/>
      <c r="L38" s="62"/>
      <c r="M38" s="62"/>
      <c r="N38" s="62"/>
      <c r="O38" s="62"/>
      <c r="P38" s="62"/>
      <c r="Q38" s="62"/>
      <c r="R38" s="62"/>
      <c r="S38" s="62"/>
      <c r="T38" s="62"/>
      <c r="U38" s="62"/>
      <c r="V38" s="62"/>
    </row>
    <row r="39" spans="1:22">
      <c r="A39" s="82" t="s">
        <v>1653</v>
      </c>
      <c r="B39" s="74">
        <v>1915.11</v>
      </c>
      <c r="C39" s="74">
        <v>1915.11</v>
      </c>
      <c r="D39" s="74"/>
      <c r="E39" s="62"/>
      <c r="F39" s="62"/>
      <c r="G39" s="62"/>
      <c r="H39" s="62"/>
      <c r="I39" s="62"/>
      <c r="J39" s="62"/>
      <c r="K39" s="62"/>
      <c r="L39" s="62"/>
      <c r="M39" s="62"/>
      <c r="N39" s="62"/>
      <c r="O39" s="62"/>
      <c r="P39" s="62"/>
      <c r="Q39" s="62"/>
      <c r="R39" s="62"/>
      <c r="S39" s="62"/>
      <c r="T39" s="62"/>
      <c r="U39" s="62"/>
      <c r="V39" s="62"/>
    </row>
    <row r="40" spans="1:22">
      <c r="A40" s="81" t="s">
        <v>1656</v>
      </c>
      <c r="B40" s="74">
        <v>1630</v>
      </c>
      <c r="C40" s="74">
        <v>1630</v>
      </c>
      <c r="D40" s="74"/>
      <c r="E40" s="62"/>
      <c r="F40" s="62"/>
      <c r="G40" s="62"/>
      <c r="H40" s="62"/>
      <c r="I40" s="62"/>
      <c r="J40" s="62"/>
      <c r="K40" s="62"/>
      <c r="L40" s="62"/>
      <c r="M40" s="62"/>
      <c r="N40" s="62"/>
      <c r="O40" s="62"/>
      <c r="P40" s="62"/>
      <c r="Q40" s="62"/>
      <c r="R40" s="62"/>
      <c r="S40" s="62"/>
      <c r="T40" s="62"/>
      <c r="U40" s="62"/>
      <c r="V40" s="62"/>
    </row>
    <row r="41" spans="1:22">
      <c r="A41" s="82" t="s">
        <v>1652</v>
      </c>
      <c r="B41" s="74">
        <v>1630</v>
      </c>
      <c r="C41" s="74">
        <v>1630</v>
      </c>
      <c r="D41" s="74"/>
      <c r="E41" s="62"/>
      <c r="F41" s="62"/>
      <c r="G41" s="62"/>
      <c r="H41" s="62"/>
      <c r="I41" s="62"/>
      <c r="J41" s="62"/>
      <c r="K41" s="62"/>
      <c r="L41" s="62"/>
      <c r="M41" s="62"/>
      <c r="N41" s="62"/>
      <c r="O41" s="62"/>
      <c r="P41" s="62"/>
      <c r="Q41" s="62"/>
      <c r="R41" s="62"/>
      <c r="S41" s="62"/>
      <c r="T41" s="62"/>
      <c r="U41" s="62"/>
      <c r="V41" s="62"/>
    </row>
    <row r="42" spans="1:22">
      <c r="A42" s="81" t="s">
        <v>1657</v>
      </c>
      <c r="B42" s="74">
        <v>659.23</v>
      </c>
      <c r="C42" s="74">
        <v>659.23</v>
      </c>
      <c r="D42" s="74"/>
      <c r="E42" s="62"/>
      <c r="F42" s="62"/>
      <c r="G42" s="62"/>
      <c r="H42" s="62"/>
      <c r="I42" s="62"/>
      <c r="J42" s="62"/>
      <c r="K42" s="62"/>
      <c r="L42" s="62"/>
      <c r="M42" s="62"/>
      <c r="N42" s="62"/>
      <c r="O42" s="62"/>
      <c r="P42" s="62"/>
      <c r="Q42" s="62"/>
      <c r="R42" s="62"/>
      <c r="S42" s="62"/>
      <c r="T42" s="62"/>
      <c r="U42" s="62"/>
      <c r="V42" s="62"/>
    </row>
    <row r="43" spans="1:22">
      <c r="A43" s="82" t="s">
        <v>1653</v>
      </c>
      <c r="B43" s="74">
        <v>659.23</v>
      </c>
      <c r="C43" s="74">
        <v>659.23</v>
      </c>
      <c r="D43" s="74"/>
      <c r="E43" s="62"/>
      <c r="F43" s="62"/>
      <c r="G43" s="62"/>
      <c r="H43" s="62"/>
      <c r="I43" s="62"/>
      <c r="J43" s="62"/>
      <c r="K43" s="62"/>
      <c r="L43" s="62"/>
      <c r="M43" s="62"/>
      <c r="N43" s="62"/>
      <c r="O43" s="62"/>
      <c r="P43" s="62"/>
      <c r="Q43" s="62"/>
      <c r="R43" s="62"/>
      <c r="S43" s="62"/>
      <c r="T43" s="62"/>
      <c r="U43" s="62"/>
      <c r="V43" s="62"/>
    </row>
    <row r="44" spans="1:22">
      <c r="A44" s="81" t="s">
        <v>1658</v>
      </c>
      <c r="B44" s="74">
        <v>544</v>
      </c>
      <c r="C44" s="74">
        <v>544</v>
      </c>
      <c r="D44" s="74"/>
      <c r="E44" s="62"/>
      <c r="F44" s="62"/>
      <c r="G44" s="62"/>
      <c r="H44" s="62"/>
      <c r="I44" s="62"/>
      <c r="J44" s="62"/>
      <c r="K44" s="62"/>
      <c r="L44" s="62"/>
      <c r="M44" s="62"/>
      <c r="N44" s="62"/>
      <c r="O44" s="62"/>
      <c r="P44" s="62"/>
      <c r="Q44" s="62"/>
      <c r="R44" s="62"/>
      <c r="S44" s="62"/>
      <c r="T44" s="62"/>
      <c r="U44" s="62"/>
      <c r="V44" s="62"/>
    </row>
    <row r="45" spans="1:22">
      <c r="A45" s="82" t="s">
        <v>1659</v>
      </c>
      <c r="B45" s="74">
        <v>544</v>
      </c>
      <c r="C45" s="74">
        <v>544</v>
      </c>
      <c r="D45" s="74"/>
      <c r="E45" s="62"/>
      <c r="F45" s="62"/>
      <c r="G45" s="62"/>
      <c r="H45" s="62"/>
      <c r="I45" s="62"/>
      <c r="J45" s="62"/>
      <c r="K45" s="62"/>
      <c r="L45" s="62"/>
      <c r="M45" s="62"/>
      <c r="N45" s="62"/>
      <c r="O45" s="62"/>
      <c r="P45" s="62"/>
      <c r="Q45" s="62"/>
      <c r="R45" s="62"/>
      <c r="S45" s="62"/>
      <c r="T45" s="62"/>
      <c r="U45" s="62"/>
      <c r="V45" s="62"/>
    </row>
    <row r="46" spans="1:22">
      <c r="A46" s="81" t="s">
        <v>1660</v>
      </c>
      <c r="B46" s="74">
        <v>2587.28</v>
      </c>
      <c r="C46" s="74">
        <v>787.28</v>
      </c>
      <c r="D46" s="74">
        <v>1800</v>
      </c>
      <c r="E46" s="62"/>
      <c r="F46" s="62"/>
      <c r="G46" s="62"/>
      <c r="H46" s="62"/>
      <c r="I46" s="62"/>
      <c r="J46" s="62"/>
      <c r="K46" s="62"/>
      <c r="L46" s="62"/>
      <c r="M46" s="62"/>
      <c r="N46" s="62"/>
      <c r="O46" s="62"/>
      <c r="P46" s="62"/>
      <c r="Q46" s="62"/>
      <c r="R46" s="62"/>
      <c r="S46" s="62"/>
      <c r="T46" s="62"/>
      <c r="U46" s="62"/>
      <c r="V46" s="62"/>
    </row>
    <row r="47" spans="1:22">
      <c r="A47" s="82" t="s">
        <v>1661</v>
      </c>
      <c r="B47" s="74">
        <v>1800</v>
      </c>
      <c r="C47" s="74"/>
      <c r="D47" s="74">
        <v>1800</v>
      </c>
      <c r="E47" s="62"/>
      <c r="F47" s="62"/>
      <c r="G47" s="62"/>
      <c r="H47" s="62"/>
      <c r="I47" s="62"/>
      <c r="J47" s="62"/>
      <c r="K47" s="62"/>
      <c r="L47" s="62"/>
      <c r="M47" s="62"/>
      <c r="N47" s="62"/>
      <c r="O47" s="62"/>
      <c r="P47" s="62"/>
      <c r="Q47" s="62"/>
      <c r="R47" s="62"/>
      <c r="S47" s="62"/>
      <c r="T47" s="62"/>
      <c r="U47" s="62"/>
      <c r="V47" s="62"/>
    </row>
    <row r="48" spans="1:22">
      <c r="A48" s="82" t="s">
        <v>1662</v>
      </c>
      <c r="B48" s="74">
        <v>787.28</v>
      </c>
      <c r="C48" s="74">
        <v>787.28</v>
      </c>
      <c r="D48" s="74"/>
      <c r="E48" s="62"/>
      <c r="F48" s="62"/>
      <c r="G48" s="62"/>
      <c r="H48" s="62"/>
      <c r="I48" s="62"/>
      <c r="J48" s="62"/>
      <c r="K48" s="62"/>
      <c r="L48" s="62"/>
      <c r="M48" s="62"/>
      <c r="N48" s="62"/>
      <c r="O48" s="62"/>
      <c r="P48" s="62"/>
      <c r="Q48" s="62"/>
      <c r="R48" s="62"/>
      <c r="S48" s="62"/>
      <c r="T48" s="62"/>
      <c r="U48" s="62"/>
      <c r="V48" s="62"/>
    </row>
    <row r="49" spans="1:22">
      <c r="A49" s="81" t="s">
        <v>1663</v>
      </c>
      <c r="B49" s="74">
        <v>920.38</v>
      </c>
      <c r="C49" s="74">
        <v>920.38</v>
      </c>
      <c r="D49" s="74"/>
      <c r="E49" s="62"/>
      <c r="F49" s="62"/>
      <c r="G49" s="62"/>
      <c r="H49" s="62"/>
      <c r="I49" s="62"/>
      <c r="J49" s="62"/>
      <c r="K49" s="62"/>
      <c r="L49" s="62"/>
      <c r="M49" s="62"/>
      <c r="N49" s="62"/>
      <c r="O49" s="62"/>
      <c r="P49" s="62"/>
      <c r="Q49" s="62"/>
      <c r="R49" s="62"/>
      <c r="S49" s="62"/>
      <c r="T49" s="62"/>
      <c r="U49" s="62"/>
      <c r="V49" s="62"/>
    </row>
    <row r="50" spans="1:22">
      <c r="A50" s="82" t="s">
        <v>1664</v>
      </c>
      <c r="B50" s="74">
        <v>920.38</v>
      </c>
      <c r="C50" s="74">
        <v>920.38</v>
      </c>
      <c r="D50" s="74"/>
      <c r="E50" s="62"/>
      <c r="F50" s="62"/>
      <c r="G50" s="62"/>
      <c r="H50" s="62"/>
      <c r="I50" s="62"/>
      <c r="J50" s="62"/>
      <c r="K50" s="62"/>
      <c r="L50" s="62"/>
      <c r="M50" s="62"/>
      <c r="N50" s="62"/>
      <c r="O50" s="62"/>
      <c r="P50" s="62"/>
      <c r="Q50" s="62"/>
      <c r="R50" s="62"/>
      <c r="S50" s="62"/>
      <c r="T50" s="62"/>
      <c r="U50" s="62"/>
      <c r="V50" s="62"/>
    </row>
    <row r="51" spans="1:22">
      <c r="A51" s="81" t="s">
        <v>1665</v>
      </c>
      <c r="B51" s="74">
        <v>6567.13</v>
      </c>
      <c r="C51" s="74">
        <v>3300</v>
      </c>
      <c r="D51" s="74">
        <v>3267.13</v>
      </c>
      <c r="E51" s="62"/>
      <c r="F51" s="62"/>
      <c r="G51" s="62"/>
      <c r="H51" s="62"/>
      <c r="I51" s="62"/>
      <c r="J51" s="62"/>
      <c r="K51" s="62"/>
      <c r="L51" s="62"/>
      <c r="M51" s="62"/>
      <c r="N51" s="62"/>
      <c r="O51" s="62"/>
      <c r="P51" s="62"/>
      <c r="Q51" s="62"/>
      <c r="R51" s="62"/>
      <c r="S51" s="62"/>
      <c r="T51" s="62"/>
      <c r="U51" s="62"/>
      <c r="V51" s="62"/>
    </row>
    <row r="52" spans="1:22">
      <c r="A52" s="82" t="s">
        <v>1666</v>
      </c>
      <c r="B52" s="74">
        <v>3267.13</v>
      </c>
      <c r="C52" s="74"/>
      <c r="D52" s="74">
        <v>3267.13</v>
      </c>
      <c r="E52" s="62"/>
      <c r="F52" s="62"/>
      <c r="G52" s="62"/>
      <c r="H52" s="62"/>
      <c r="I52" s="62"/>
      <c r="J52" s="62"/>
      <c r="K52" s="62"/>
      <c r="L52" s="62"/>
      <c r="M52" s="62"/>
      <c r="N52" s="62"/>
      <c r="O52" s="62"/>
      <c r="P52" s="62"/>
      <c r="Q52" s="62"/>
      <c r="R52" s="62"/>
      <c r="S52" s="62"/>
      <c r="T52" s="62"/>
      <c r="U52" s="62"/>
      <c r="V52" s="62"/>
    </row>
    <row r="53" spans="1:22">
      <c r="A53" s="82" t="s">
        <v>1667</v>
      </c>
      <c r="B53" s="74">
        <v>500</v>
      </c>
      <c r="C53" s="74">
        <v>500</v>
      </c>
      <c r="D53" s="74"/>
      <c r="E53" s="62"/>
      <c r="F53" s="62"/>
      <c r="G53" s="62"/>
      <c r="H53" s="62"/>
      <c r="I53" s="62"/>
      <c r="J53" s="62"/>
      <c r="K53" s="62"/>
      <c r="L53" s="62"/>
      <c r="M53" s="62"/>
      <c r="N53" s="62"/>
      <c r="O53" s="62"/>
      <c r="P53" s="62"/>
      <c r="Q53" s="62"/>
      <c r="R53" s="62"/>
      <c r="S53" s="62"/>
      <c r="T53" s="62"/>
      <c r="U53" s="62"/>
      <c r="V53" s="62"/>
    </row>
    <row r="54" spans="1:22">
      <c r="A54" s="82" t="s">
        <v>1668</v>
      </c>
      <c r="B54" s="74">
        <v>2800</v>
      </c>
      <c r="C54" s="74">
        <v>2800</v>
      </c>
      <c r="D54" s="74"/>
      <c r="E54" s="62"/>
      <c r="F54" s="62"/>
      <c r="G54" s="62"/>
      <c r="H54" s="62"/>
      <c r="I54" s="62"/>
      <c r="J54" s="62"/>
      <c r="K54" s="62"/>
      <c r="L54" s="62"/>
      <c r="M54" s="62"/>
      <c r="N54" s="62"/>
      <c r="O54" s="62"/>
      <c r="P54" s="62"/>
      <c r="Q54" s="62"/>
      <c r="R54" s="62"/>
      <c r="S54" s="62"/>
      <c r="T54" s="62"/>
      <c r="U54" s="62"/>
      <c r="V54" s="62"/>
    </row>
    <row r="55" spans="1:22">
      <c r="A55" s="81" t="s">
        <v>1669</v>
      </c>
      <c r="B55" s="74">
        <v>620</v>
      </c>
      <c r="C55" s="74">
        <v>620</v>
      </c>
      <c r="D55" s="74"/>
      <c r="E55" s="62"/>
      <c r="F55" s="62"/>
      <c r="G55" s="62"/>
      <c r="H55" s="62"/>
      <c r="I55" s="62"/>
      <c r="J55" s="62"/>
      <c r="K55" s="62"/>
      <c r="L55" s="62"/>
      <c r="M55" s="62"/>
      <c r="N55" s="62"/>
      <c r="O55" s="62"/>
      <c r="P55" s="62"/>
      <c r="Q55" s="62"/>
      <c r="R55" s="62"/>
      <c r="S55" s="62"/>
      <c r="T55" s="62"/>
      <c r="U55" s="62"/>
      <c r="V55" s="62"/>
    </row>
    <row r="56" spans="1:22">
      <c r="A56" s="82" t="s">
        <v>1670</v>
      </c>
      <c r="B56" s="74">
        <v>620</v>
      </c>
      <c r="C56" s="74">
        <v>620</v>
      </c>
      <c r="D56" s="74"/>
      <c r="E56" s="62"/>
      <c r="F56" s="62"/>
      <c r="G56" s="62"/>
      <c r="H56" s="62"/>
      <c r="I56" s="62"/>
      <c r="J56" s="62"/>
      <c r="K56" s="62"/>
      <c r="L56" s="62"/>
      <c r="M56" s="62"/>
      <c r="N56" s="62"/>
      <c r="O56" s="62"/>
      <c r="P56" s="62"/>
      <c r="Q56" s="62"/>
      <c r="R56" s="62"/>
      <c r="S56" s="62"/>
      <c r="T56" s="62"/>
      <c r="U56" s="62"/>
      <c r="V56" s="62"/>
    </row>
    <row r="57" spans="1:22">
      <c r="A57" s="81" t="s">
        <v>1410</v>
      </c>
      <c r="B57" s="74">
        <v>8835.32</v>
      </c>
      <c r="C57" s="74">
        <v>8835.32</v>
      </c>
      <c r="D57" s="74"/>
      <c r="E57" s="62"/>
      <c r="F57" s="62"/>
      <c r="G57" s="62"/>
      <c r="H57" s="62"/>
      <c r="I57" s="62"/>
      <c r="J57" s="62"/>
      <c r="K57" s="62"/>
      <c r="L57" s="62"/>
      <c r="M57" s="62"/>
      <c r="N57" s="62"/>
      <c r="O57" s="62"/>
      <c r="P57" s="62"/>
      <c r="Q57" s="62"/>
      <c r="R57" s="62"/>
      <c r="S57" s="62"/>
      <c r="T57" s="62"/>
      <c r="U57" s="62"/>
      <c r="V57" s="62"/>
    </row>
    <row r="58" spans="1:22">
      <c r="A58" s="82" t="s">
        <v>1411</v>
      </c>
      <c r="B58" s="74">
        <v>6324</v>
      </c>
      <c r="C58" s="74">
        <v>6324</v>
      </c>
      <c r="D58" s="74"/>
      <c r="E58" s="62"/>
      <c r="F58" s="62"/>
      <c r="G58" s="62"/>
      <c r="H58" s="62"/>
      <c r="I58" s="62"/>
      <c r="J58" s="62"/>
      <c r="K58" s="62"/>
      <c r="L58" s="62"/>
      <c r="M58" s="62"/>
      <c r="N58" s="62"/>
      <c r="O58" s="62"/>
      <c r="P58" s="62"/>
      <c r="Q58" s="62"/>
      <c r="R58" s="62"/>
      <c r="S58" s="62"/>
      <c r="T58" s="62"/>
      <c r="U58" s="62"/>
      <c r="V58" s="62"/>
    </row>
    <row r="59" spans="1:22">
      <c r="A59" s="82" t="s">
        <v>1671</v>
      </c>
      <c r="B59" s="74">
        <v>686</v>
      </c>
      <c r="C59" s="74">
        <v>686</v>
      </c>
      <c r="D59" s="74"/>
      <c r="E59" s="62"/>
      <c r="F59" s="62"/>
      <c r="G59" s="62"/>
      <c r="H59" s="62"/>
      <c r="I59" s="62"/>
      <c r="J59" s="62"/>
      <c r="K59" s="62"/>
      <c r="L59" s="62"/>
      <c r="M59" s="62"/>
      <c r="N59" s="62"/>
      <c r="O59" s="62"/>
      <c r="P59" s="62"/>
      <c r="Q59" s="62"/>
      <c r="R59" s="62"/>
      <c r="S59" s="62"/>
      <c r="T59" s="62"/>
      <c r="U59" s="62"/>
      <c r="V59" s="62"/>
    </row>
    <row r="60" spans="1:22">
      <c r="A60" s="82" t="s">
        <v>1672</v>
      </c>
      <c r="B60" s="74">
        <v>1100</v>
      </c>
      <c r="C60" s="74">
        <v>1100</v>
      </c>
      <c r="D60" s="74"/>
      <c r="E60" s="62"/>
      <c r="F60" s="62"/>
      <c r="G60" s="62"/>
      <c r="H60" s="62"/>
      <c r="I60" s="62"/>
      <c r="J60" s="62"/>
      <c r="K60" s="62"/>
      <c r="L60" s="62"/>
      <c r="M60" s="62"/>
      <c r="N60" s="62"/>
      <c r="O60" s="62"/>
      <c r="P60" s="62"/>
      <c r="Q60" s="62"/>
      <c r="R60" s="62"/>
      <c r="S60" s="62"/>
      <c r="T60" s="62"/>
      <c r="U60" s="62"/>
      <c r="V60" s="62"/>
    </row>
    <row r="61" spans="1:22">
      <c r="A61" s="82" t="s">
        <v>1673</v>
      </c>
      <c r="B61" s="74">
        <v>725.32</v>
      </c>
      <c r="C61" s="74">
        <v>725.32</v>
      </c>
      <c r="D61" s="74"/>
      <c r="E61" s="62"/>
      <c r="F61" s="62"/>
      <c r="G61" s="62"/>
      <c r="H61" s="62"/>
      <c r="I61" s="62"/>
      <c r="J61" s="62"/>
      <c r="K61" s="62"/>
      <c r="L61" s="62"/>
      <c r="M61" s="62"/>
      <c r="N61" s="62"/>
      <c r="O61" s="62"/>
      <c r="P61" s="62"/>
      <c r="Q61" s="62"/>
      <c r="R61" s="62"/>
      <c r="S61" s="62"/>
      <c r="T61" s="62"/>
      <c r="U61" s="62"/>
      <c r="V61" s="62"/>
    </row>
    <row r="62" spans="1:22">
      <c r="A62" s="81" t="s">
        <v>1421</v>
      </c>
      <c r="B62" s="74">
        <v>30000</v>
      </c>
      <c r="C62" s="74">
        <v>30000</v>
      </c>
      <c r="D62" s="74"/>
      <c r="E62" s="62"/>
      <c r="F62" s="62"/>
      <c r="G62" s="62"/>
      <c r="H62" s="62"/>
      <c r="I62" s="62"/>
      <c r="J62" s="62"/>
      <c r="K62" s="62"/>
      <c r="L62" s="62"/>
      <c r="M62" s="62"/>
      <c r="N62" s="62"/>
      <c r="O62" s="62"/>
      <c r="P62" s="62"/>
      <c r="Q62" s="62"/>
      <c r="R62" s="62"/>
      <c r="S62" s="62"/>
      <c r="T62" s="62"/>
      <c r="U62" s="62"/>
      <c r="V62" s="62"/>
    </row>
    <row r="63" spans="1:22">
      <c r="A63" s="82" t="s">
        <v>1422</v>
      </c>
      <c r="B63" s="74">
        <v>30000</v>
      </c>
      <c r="C63" s="74">
        <v>30000</v>
      </c>
      <c r="D63" s="74"/>
      <c r="E63" s="62"/>
      <c r="F63" s="62"/>
      <c r="G63" s="62"/>
      <c r="H63" s="62"/>
      <c r="I63" s="62"/>
      <c r="J63" s="62"/>
      <c r="K63" s="62"/>
      <c r="L63" s="62"/>
      <c r="M63" s="62"/>
      <c r="N63" s="62"/>
      <c r="O63" s="62"/>
      <c r="P63" s="62"/>
      <c r="Q63" s="62"/>
      <c r="R63" s="62"/>
      <c r="S63" s="62"/>
      <c r="T63" s="62"/>
      <c r="U63" s="62"/>
      <c r="V63" s="62"/>
    </row>
    <row r="64" spans="1:22">
      <c r="A64" s="81" t="s">
        <v>1674</v>
      </c>
      <c r="B64" s="74">
        <v>117660</v>
      </c>
      <c r="C64" s="74">
        <v>117660</v>
      </c>
      <c r="D64" s="74"/>
      <c r="E64" s="62"/>
      <c r="F64" s="62"/>
      <c r="G64" s="62"/>
      <c r="H64" s="62"/>
      <c r="I64" s="62"/>
      <c r="J64" s="62"/>
      <c r="K64" s="62"/>
      <c r="L64" s="62"/>
      <c r="M64" s="62"/>
      <c r="N64" s="62"/>
      <c r="O64" s="62"/>
      <c r="P64" s="62"/>
      <c r="Q64" s="62"/>
      <c r="R64" s="62"/>
      <c r="S64" s="62"/>
      <c r="T64" s="62"/>
      <c r="U64" s="62"/>
      <c r="V64" s="62"/>
    </row>
    <row r="65" spans="1:22">
      <c r="A65" s="82" t="s">
        <v>1675</v>
      </c>
      <c r="B65" s="74">
        <v>900</v>
      </c>
      <c r="C65" s="74">
        <v>900</v>
      </c>
      <c r="D65" s="74"/>
      <c r="E65" s="62"/>
      <c r="F65" s="62"/>
      <c r="G65" s="62"/>
      <c r="H65" s="62"/>
      <c r="I65" s="62"/>
      <c r="J65" s="62"/>
      <c r="K65" s="62"/>
      <c r="L65" s="62"/>
      <c r="M65" s="62"/>
      <c r="N65" s="62"/>
      <c r="O65" s="62"/>
      <c r="P65" s="62"/>
      <c r="Q65" s="62"/>
      <c r="R65" s="62"/>
      <c r="S65" s="62"/>
      <c r="T65" s="62"/>
      <c r="U65" s="62"/>
      <c r="V65" s="62"/>
    </row>
    <row r="66" spans="1:22">
      <c r="A66" s="82" t="s">
        <v>1676</v>
      </c>
      <c r="B66" s="74">
        <v>5700</v>
      </c>
      <c r="C66" s="74">
        <v>5700</v>
      </c>
      <c r="D66" s="74"/>
      <c r="E66" s="62"/>
      <c r="F66" s="62"/>
      <c r="G66" s="62"/>
      <c r="H66" s="62"/>
      <c r="I66" s="62"/>
      <c r="J66" s="62"/>
      <c r="K66" s="62"/>
      <c r="L66" s="62"/>
      <c r="M66" s="62"/>
      <c r="N66" s="62"/>
      <c r="O66" s="62"/>
      <c r="P66" s="62"/>
      <c r="Q66" s="62"/>
      <c r="R66" s="62"/>
      <c r="S66" s="62"/>
      <c r="T66" s="62"/>
      <c r="U66" s="62"/>
      <c r="V66" s="62"/>
    </row>
    <row r="67" spans="1:22">
      <c r="A67" s="82" t="s">
        <v>1677</v>
      </c>
      <c r="B67" s="74">
        <v>31960</v>
      </c>
      <c r="C67" s="74">
        <v>31960</v>
      </c>
      <c r="D67" s="74"/>
      <c r="E67" s="62"/>
      <c r="F67" s="62"/>
      <c r="G67" s="62"/>
      <c r="H67" s="62"/>
      <c r="I67" s="62"/>
      <c r="J67" s="62"/>
      <c r="K67" s="62"/>
      <c r="L67" s="62"/>
      <c r="M67" s="62"/>
      <c r="N67" s="62"/>
      <c r="O67" s="62"/>
      <c r="P67" s="62"/>
      <c r="Q67" s="62"/>
      <c r="R67" s="62"/>
      <c r="S67" s="62"/>
      <c r="T67" s="62"/>
      <c r="U67" s="62"/>
      <c r="V67" s="62"/>
    </row>
    <row r="68" spans="1:22">
      <c r="A68" s="82" t="s">
        <v>1678</v>
      </c>
      <c r="B68" s="74">
        <v>21450</v>
      </c>
      <c r="C68" s="74">
        <v>21450</v>
      </c>
      <c r="D68" s="74"/>
      <c r="E68" s="62"/>
      <c r="F68" s="62"/>
      <c r="G68" s="62"/>
      <c r="H68" s="62"/>
      <c r="I68" s="62"/>
      <c r="J68" s="62"/>
      <c r="K68" s="62"/>
      <c r="L68" s="62"/>
      <c r="M68" s="62"/>
      <c r="N68" s="62"/>
      <c r="O68" s="62"/>
      <c r="P68" s="62"/>
      <c r="Q68" s="62"/>
      <c r="R68" s="62"/>
      <c r="S68" s="62"/>
      <c r="T68" s="62"/>
      <c r="U68" s="62"/>
      <c r="V68" s="62"/>
    </row>
    <row r="69" spans="1:22">
      <c r="A69" s="82" t="s">
        <v>1679</v>
      </c>
      <c r="B69" s="74">
        <v>20000</v>
      </c>
      <c r="C69" s="74">
        <v>20000</v>
      </c>
      <c r="D69" s="74"/>
      <c r="E69" s="62"/>
      <c r="F69" s="62"/>
      <c r="G69" s="62"/>
      <c r="H69" s="62"/>
      <c r="I69" s="62"/>
      <c r="J69" s="62"/>
      <c r="K69" s="62"/>
      <c r="L69" s="62"/>
      <c r="M69" s="62"/>
      <c r="N69" s="62"/>
      <c r="O69" s="62"/>
      <c r="P69" s="62"/>
      <c r="Q69" s="62"/>
      <c r="R69" s="62"/>
      <c r="S69" s="62"/>
      <c r="T69" s="62"/>
      <c r="U69" s="62"/>
      <c r="V69" s="62"/>
    </row>
    <row r="70" spans="1:22">
      <c r="A70" s="82" t="s">
        <v>1680</v>
      </c>
      <c r="B70" s="74">
        <v>950</v>
      </c>
      <c r="C70" s="74">
        <v>950</v>
      </c>
      <c r="D70" s="74"/>
      <c r="E70" s="62"/>
      <c r="F70" s="62"/>
      <c r="G70" s="62"/>
      <c r="H70" s="62"/>
      <c r="I70" s="62"/>
      <c r="J70" s="62"/>
      <c r="K70" s="62"/>
      <c r="L70" s="62"/>
      <c r="M70" s="62"/>
      <c r="N70" s="62"/>
      <c r="O70" s="62"/>
      <c r="P70" s="62"/>
      <c r="Q70" s="62"/>
      <c r="R70" s="62"/>
      <c r="S70" s="62"/>
      <c r="T70" s="62"/>
      <c r="U70" s="62"/>
      <c r="V70" s="62"/>
    </row>
    <row r="71" spans="1:22">
      <c r="A71" s="82" t="s">
        <v>1681</v>
      </c>
      <c r="B71" s="74">
        <v>19000</v>
      </c>
      <c r="C71" s="74">
        <v>19000</v>
      </c>
      <c r="D71" s="74"/>
      <c r="E71" s="62"/>
      <c r="F71" s="62"/>
      <c r="G71" s="62"/>
      <c r="H71" s="62"/>
      <c r="I71" s="62"/>
      <c r="J71" s="62"/>
      <c r="K71" s="62"/>
      <c r="L71" s="62"/>
      <c r="M71" s="62"/>
      <c r="N71" s="62"/>
      <c r="O71" s="62"/>
      <c r="P71" s="62"/>
      <c r="Q71" s="62"/>
      <c r="R71" s="62"/>
      <c r="S71" s="62"/>
      <c r="T71" s="62"/>
      <c r="U71" s="62"/>
      <c r="V71" s="62"/>
    </row>
    <row r="72" spans="1:22">
      <c r="A72" s="82" t="s">
        <v>1682</v>
      </c>
      <c r="B72" s="74">
        <v>13000</v>
      </c>
      <c r="C72" s="74">
        <v>13000</v>
      </c>
      <c r="D72" s="74"/>
      <c r="E72" s="62"/>
      <c r="F72" s="62"/>
      <c r="G72" s="62"/>
      <c r="H72" s="62"/>
      <c r="I72" s="62"/>
      <c r="J72" s="62"/>
      <c r="K72" s="62"/>
      <c r="L72" s="62"/>
      <c r="M72" s="62"/>
      <c r="N72" s="62"/>
      <c r="O72" s="62"/>
      <c r="P72" s="62"/>
      <c r="Q72" s="62"/>
      <c r="R72" s="62"/>
      <c r="S72" s="62"/>
      <c r="T72" s="62"/>
      <c r="U72" s="62"/>
      <c r="V72" s="62"/>
    </row>
    <row r="73" spans="1:22">
      <c r="A73" s="82" t="s">
        <v>1683</v>
      </c>
      <c r="B73" s="74">
        <v>2000</v>
      </c>
      <c r="C73" s="74">
        <v>2000</v>
      </c>
      <c r="D73" s="74"/>
      <c r="E73" s="62"/>
      <c r="F73" s="62"/>
      <c r="G73" s="62"/>
      <c r="H73" s="62"/>
      <c r="I73" s="62"/>
      <c r="J73" s="62"/>
      <c r="K73" s="62"/>
      <c r="L73" s="62"/>
      <c r="M73" s="62"/>
      <c r="N73" s="62"/>
      <c r="O73" s="62"/>
      <c r="P73" s="62"/>
      <c r="Q73" s="62"/>
      <c r="R73" s="62"/>
      <c r="S73" s="62"/>
      <c r="T73" s="62"/>
      <c r="U73" s="62"/>
      <c r="V73" s="62"/>
    </row>
    <row r="74" spans="1:22">
      <c r="A74" s="82" t="s">
        <v>1684</v>
      </c>
      <c r="B74" s="74">
        <v>1900</v>
      </c>
      <c r="C74" s="74">
        <v>1900</v>
      </c>
      <c r="D74" s="74"/>
      <c r="E74" s="62"/>
      <c r="F74" s="62"/>
      <c r="G74" s="62"/>
      <c r="H74" s="62"/>
      <c r="I74" s="62"/>
      <c r="J74" s="62"/>
      <c r="K74" s="62"/>
      <c r="L74" s="62"/>
      <c r="M74" s="62"/>
      <c r="N74" s="62"/>
      <c r="O74" s="62"/>
      <c r="P74" s="62"/>
      <c r="Q74" s="62"/>
      <c r="R74" s="62"/>
      <c r="S74" s="62"/>
      <c r="T74" s="62"/>
      <c r="U74" s="62"/>
      <c r="V74" s="62"/>
    </row>
    <row r="75" spans="1:22">
      <c r="A75" s="82" t="s">
        <v>1685</v>
      </c>
      <c r="B75" s="74">
        <v>800</v>
      </c>
      <c r="C75" s="74">
        <v>800</v>
      </c>
      <c r="D75" s="74"/>
      <c r="E75" s="62"/>
      <c r="F75" s="62"/>
      <c r="G75" s="62"/>
      <c r="H75" s="62"/>
      <c r="I75" s="62"/>
      <c r="J75" s="62"/>
      <c r="K75" s="62"/>
      <c r="L75" s="62"/>
      <c r="M75" s="62"/>
      <c r="N75" s="62"/>
      <c r="O75" s="62"/>
      <c r="P75" s="62"/>
      <c r="Q75" s="62"/>
      <c r="R75" s="62"/>
      <c r="S75" s="62"/>
      <c r="T75" s="62"/>
      <c r="U75" s="62"/>
      <c r="V75" s="62"/>
    </row>
    <row r="76" spans="1:22">
      <c r="A76" s="81" t="s">
        <v>1686</v>
      </c>
      <c r="B76" s="74">
        <v>2933.17</v>
      </c>
      <c r="C76" s="74">
        <v>2933.17</v>
      </c>
      <c r="D76" s="74"/>
      <c r="E76" s="62"/>
      <c r="F76" s="62"/>
      <c r="G76" s="62"/>
      <c r="H76" s="62"/>
      <c r="I76" s="62"/>
      <c r="J76" s="62"/>
      <c r="K76" s="62"/>
      <c r="L76" s="62"/>
      <c r="M76" s="62"/>
      <c r="N76" s="62"/>
      <c r="O76" s="62"/>
      <c r="P76" s="62"/>
      <c r="Q76" s="62"/>
      <c r="R76" s="62"/>
      <c r="S76" s="62"/>
      <c r="T76" s="62"/>
      <c r="U76" s="62"/>
      <c r="V76" s="62"/>
    </row>
    <row r="77" spans="1:22">
      <c r="A77" s="82" t="s">
        <v>1687</v>
      </c>
      <c r="B77" s="74">
        <v>500</v>
      </c>
      <c r="C77" s="74">
        <v>500</v>
      </c>
      <c r="D77" s="74"/>
      <c r="E77" s="62"/>
      <c r="F77" s="62"/>
      <c r="G77" s="62"/>
      <c r="H77" s="62"/>
      <c r="I77" s="62"/>
      <c r="J77" s="62"/>
      <c r="K77" s="62"/>
      <c r="L77" s="62"/>
      <c r="M77" s="62"/>
      <c r="N77" s="62"/>
      <c r="O77" s="62"/>
      <c r="P77" s="62"/>
      <c r="Q77" s="62"/>
      <c r="R77" s="62"/>
      <c r="S77" s="62"/>
      <c r="T77" s="62"/>
      <c r="U77" s="62"/>
      <c r="V77" s="62"/>
    </row>
    <row r="78" spans="1:22">
      <c r="A78" s="82" t="s">
        <v>1688</v>
      </c>
      <c r="B78" s="74">
        <v>2433.17</v>
      </c>
      <c r="C78" s="74">
        <v>2433.17</v>
      </c>
      <c r="D78" s="74"/>
      <c r="E78" s="62"/>
      <c r="F78" s="62"/>
      <c r="G78" s="62"/>
      <c r="H78" s="62"/>
      <c r="I78" s="62"/>
      <c r="J78" s="62"/>
      <c r="K78" s="62"/>
      <c r="L78" s="62"/>
      <c r="M78" s="62"/>
      <c r="N78" s="62"/>
      <c r="O78" s="62"/>
      <c r="P78" s="62"/>
      <c r="Q78" s="62"/>
      <c r="R78" s="62"/>
      <c r="S78" s="62"/>
      <c r="T78" s="62"/>
      <c r="U78" s="62"/>
      <c r="V78" s="62"/>
    </row>
    <row r="79" spans="1:22">
      <c r="A79" s="81" t="s">
        <v>1689</v>
      </c>
      <c r="B79" s="74">
        <v>187399.97</v>
      </c>
      <c r="C79" s="74">
        <v>158093.97</v>
      </c>
      <c r="D79" s="74">
        <v>29306</v>
      </c>
      <c r="E79" s="62"/>
      <c r="F79" s="62"/>
      <c r="G79" s="62"/>
      <c r="H79" s="62"/>
      <c r="I79" s="62"/>
      <c r="J79" s="62"/>
      <c r="K79" s="62"/>
      <c r="L79" s="62"/>
      <c r="M79" s="62"/>
      <c r="N79" s="62"/>
      <c r="O79" s="62"/>
      <c r="P79" s="62"/>
      <c r="Q79" s="62"/>
      <c r="R79" s="62"/>
      <c r="S79" s="62"/>
      <c r="T79" s="62"/>
      <c r="U79" s="62"/>
      <c r="V79" s="62"/>
    </row>
    <row r="80" spans="1:22">
      <c r="A80" s="82" t="s">
        <v>1690</v>
      </c>
      <c r="B80" s="74">
        <v>1082.5</v>
      </c>
      <c r="C80" s="74">
        <v>1082.5</v>
      </c>
      <c r="D80" s="74"/>
      <c r="E80" s="62"/>
      <c r="F80" s="62"/>
      <c r="G80" s="62"/>
      <c r="H80" s="62"/>
      <c r="I80" s="62"/>
      <c r="J80" s="62"/>
      <c r="K80" s="62"/>
      <c r="L80" s="62"/>
      <c r="M80" s="62"/>
      <c r="N80" s="62"/>
      <c r="O80" s="62"/>
      <c r="P80" s="62"/>
      <c r="Q80" s="62"/>
      <c r="R80" s="62"/>
      <c r="S80" s="62"/>
      <c r="T80" s="62"/>
      <c r="U80" s="62"/>
      <c r="V80" s="62"/>
    </row>
    <row r="81" spans="1:22">
      <c r="A81" s="82" t="s">
        <v>1691</v>
      </c>
      <c r="B81" s="74">
        <v>14698.5</v>
      </c>
      <c r="C81" s="74">
        <v>14698.5</v>
      </c>
      <c r="D81" s="74"/>
      <c r="E81" s="62"/>
      <c r="F81" s="62"/>
      <c r="G81" s="62"/>
      <c r="H81" s="62"/>
      <c r="I81" s="62"/>
      <c r="J81" s="62"/>
      <c r="K81" s="62"/>
      <c r="L81" s="62"/>
      <c r="M81" s="62"/>
      <c r="N81" s="62"/>
      <c r="O81" s="62"/>
      <c r="P81" s="62"/>
      <c r="Q81" s="62"/>
      <c r="R81" s="62"/>
      <c r="S81" s="62"/>
      <c r="T81" s="62"/>
      <c r="U81" s="62"/>
      <c r="V81" s="62"/>
    </row>
    <row r="82" spans="1:22">
      <c r="A82" s="82" t="s">
        <v>1692</v>
      </c>
      <c r="B82" s="74">
        <v>742.8</v>
      </c>
      <c r="C82" s="74">
        <v>742.8</v>
      </c>
      <c r="D82" s="74"/>
      <c r="E82" s="62"/>
      <c r="F82" s="62"/>
      <c r="G82" s="62"/>
      <c r="H82" s="62"/>
      <c r="I82" s="62"/>
      <c r="J82" s="62"/>
      <c r="K82" s="62"/>
      <c r="L82" s="62"/>
      <c r="M82" s="62"/>
      <c r="N82" s="62"/>
      <c r="O82" s="62"/>
      <c r="P82" s="62"/>
      <c r="Q82" s="62"/>
      <c r="R82" s="62"/>
      <c r="S82" s="62"/>
      <c r="T82" s="62"/>
      <c r="U82" s="62"/>
      <c r="V82" s="62"/>
    </row>
    <row r="83" spans="1:22">
      <c r="A83" s="82" t="s">
        <v>1693</v>
      </c>
      <c r="B83" s="74">
        <v>4794</v>
      </c>
      <c r="C83" s="74">
        <v>4794</v>
      </c>
      <c r="D83" s="74"/>
      <c r="E83" s="62"/>
      <c r="F83" s="62"/>
      <c r="G83" s="62"/>
      <c r="H83" s="62"/>
      <c r="I83" s="62"/>
      <c r="J83" s="62"/>
      <c r="K83" s="62"/>
      <c r="L83" s="62"/>
      <c r="M83" s="62"/>
      <c r="N83" s="62"/>
      <c r="O83" s="62"/>
      <c r="P83" s="62"/>
      <c r="Q83" s="62"/>
      <c r="R83" s="62"/>
      <c r="S83" s="62"/>
      <c r="T83" s="62"/>
      <c r="U83" s="62"/>
      <c r="V83" s="62"/>
    </row>
    <row r="84" spans="1:22">
      <c r="A84" s="82" t="s">
        <v>1694</v>
      </c>
      <c r="B84" s="74">
        <v>1000</v>
      </c>
      <c r="C84" s="74">
        <v>1000</v>
      </c>
      <c r="D84" s="74"/>
      <c r="E84" s="62"/>
      <c r="F84" s="62"/>
      <c r="G84" s="62"/>
      <c r="H84" s="62"/>
      <c r="I84" s="62"/>
      <c r="J84" s="62"/>
      <c r="K84" s="62"/>
      <c r="L84" s="62"/>
      <c r="M84" s="62"/>
      <c r="N84" s="62"/>
      <c r="O84" s="62"/>
      <c r="P84" s="62"/>
      <c r="Q84" s="62"/>
      <c r="R84" s="62"/>
      <c r="S84" s="62"/>
      <c r="T84" s="62"/>
      <c r="U84" s="62"/>
      <c r="V84" s="62"/>
    </row>
    <row r="85" spans="1:22">
      <c r="A85" s="82" t="s">
        <v>1695</v>
      </c>
      <c r="B85" s="74">
        <v>17286.64</v>
      </c>
      <c r="C85" s="74">
        <v>17286.64</v>
      </c>
      <c r="D85" s="74"/>
      <c r="E85" s="62"/>
      <c r="F85" s="62"/>
      <c r="G85" s="62"/>
      <c r="H85" s="62"/>
      <c r="I85" s="62"/>
      <c r="J85" s="62"/>
      <c r="K85" s="62"/>
      <c r="L85" s="62"/>
      <c r="M85" s="62"/>
      <c r="N85" s="62"/>
      <c r="O85" s="62"/>
      <c r="P85" s="62"/>
      <c r="Q85" s="62"/>
      <c r="R85" s="62"/>
      <c r="S85" s="62"/>
      <c r="T85" s="62"/>
      <c r="U85" s="62"/>
      <c r="V85" s="62"/>
    </row>
    <row r="86" spans="1:22">
      <c r="A86" s="82" t="s">
        <v>1696</v>
      </c>
      <c r="B86" s="74">
        <v>4350</v>
      </c>
      <c r="C86" s="74">
        <v>4350</v>
      </c>
      <c r="D86" s="74"/>
      <c r="E86" s="62"/>
      <c r="F86" s="62"/>
      <c r="G86" s="62"/>
      <c r="H86" s="62"/>
      <c r="I86" s="62"/>
      <c r="J86" s="62"/>
      <c r="K86" s="62"/>
      <c r="L86" s="62"/>
      <c r="M86" s="62"/>
      <c r="N86" s="62"/>
      <c r="O86" s="62"/>
      <c r="P86" s="62"/>
      <c r="Q86" s="62"/>
      <c r="R86" s="62"/>
      <c r="S86" s="62"/>
      <c r="T86" s="62"/>
      <c r="U86" s="62"/>
      <c r="V86" s="62"/>
    </row>
    <row r="87" spans="1:22">
      <c r="A87" s="82" t="s">
        <v>1697</v>
      </c>
      <c r="B87" s="74">
        <v>19306</v>
      </c>
      <c r="C87" s="74"/>
      <c r="D87" s="74">
        <v>19306</v>
      </c>
      <c r="E87" s="62"/>
      <c r="F87" s="62"/>
      <c r="G87" s="62"/>
      <c r="H87" s="62"/>
      <c r="I87" s="62"/>
      <c r="J87" s="62"/>
      <c r="K87" s="62"/>
      <c r="L87" s="62"/>
      <c r="M87" s="62"/>
      <c r="N87" s="62"/>
      <c r="O87" s="62"/>
      <c r="P87" s="62"/>
      <c r="Q87" s="62"/>
      <c r="R87" s="62"/>
      <c r="S87" s="62"/>
      <c r="T87" s="62"/>
      <c r="U87" s="62"/>
      <c r="V87" s="62"/>
    </row>
    <row r="88" spans="1:22">
      <c r="A88" s="82" t="s">
        <v>1698</v>
      </c>
      <c r="B88" s="74">
        <v>1663</v>
      </c>
      <c r="C88" s="74">
        <v>1663</v>
      </c>
      <c r="D88" s="74"/>
      <c r="E88" s="62"/>
      <c r="F88" s="62"/>
      <c r="G88" s="62"/>
      <c r="H88" s="62"/>
      <c r="I88" s="62"/>
      <c r="J88" s="62"/>
      <c r="K88" s="62"/>
      <c r="L88" s="62"/>
      <c r="M88" s="62"/>
      <c r="N88" s="62"/>
      <c r="O88" s="62"/>
      <c r="P88" s="62"/>
      <c r="Q88" s="62"/>
      <c r="R88" s="62"/>
      <c r="S88" s="62"/>
      <c r="T88" s="62"/>
      <c r="U88" s="62"/>
      <c r="V88" s="62"/>
    </row>
    <row r="89" spans="1:22">
      <c r="A89" s="82" t="s">
        <v>1699</v>
      </c>
      <c r="B89" s="74">
        <v>8634</v>
      </c>
      <c r="C89" s="74">
        <v>8634</v>
      </c>
      <c r="D89" s="74"/>
      <c r="E89" s="62"/>
      <c r="F89" s="62"/>
      <c r="G89" s="62"/>
      <c r="H89" s="62"/>
      <c r="I89" s="62"/>
      <c r="J89" s="62"/>
      <c r="K89" s="62"/>
      <c r="L89" s="62"/>
      <c r="M89" s="62"/>
      <c r="N89" s="62"/>
      <c r="O89" s="62"/>
      <c r="P89" s="62"/>
      <c r="Q89" s="62"/>
      <c r="R89" s="62"/>
      <c r="S89" s="62"/>
      <c r="T89" s="62"/>
      <c r="U89" s="62"/>
      <c r="V89" s="62"/>
    </row>
    <row r="90" spans="1:22">
      <c r="A90" s="82" t="s">
        <v>1700</v>
      </c>
      <c r="B90" s="74">
        <v>45800</v>
      </c>
      <c r="C90" s="74">
        <v>45800</v>
      </c>
      <c r="D90" s="74"/>
      <c r="E90" s="62"/>
      <c r="F90" s="62"/>
      <c r="G90" s="62"/>
      <c r="H90" s="62"/>
      <c r="I90" s="62"/>
      <c r="J90" s="62"/>
      <c r="K90" s="62"/>
      <c r="L90" s="62"/>
      <c r="M90" s="62"/>
      <c r="N90" s="62"/>
      <c r="O90" s="62"/>
      <c r="P90" s="62"/>
      <c r="Q90" s="62"/>
      <c r="R90" s="62"/>
      <c r="S90" s="62"/>
      <c r="T90" s="62"/>
      <c r="U90" s="62"/>
      <c r="V90" s="62"/>
    </row>
    <row r="91" spans="1:22">
      <c r="A91" s="82" t="s">
        <v>1701</v>
      </c>
      <c r="B91" s="74">
        <v>60515</v>
      </c>
      <c r="C91" s="74">
        <v>50515</v>
      </c>
      <c r="D91" s="74">
        <v>10000</v>
      </c>
      <c r="E91" s="62"/>
      <c r="F91" s="62"/>
      <c r="G91" s="62"/>
      <c r="H91" s="62"/>
      <c r="I91" s="62"/>
      <c r="J91" s="62"/>
      <c r="K91" s="62"/>
      <c r="L91" s="62"/>
      <c r="M91" s="62"/>
      <c r="N91" s="62"/>
      <c r="O91" s="62"/>
      <c r="P91" s="62"/>
      <c r="Q91" s="62"/>
      <c r="R91" s="62"/>
      <c r="S91" s="62"/>
      <c r="T91" s="62"/>
      <c r="U91" s="62"/>
      <c r="V91" s="62"/>
    </row>
    <row r="92" spans="1:22">
      <c r="A92" s="82" t="s">
        <v>1702</v>
      </c>
      <c r="B92" s="74">
        <v>1069.14</v>
      </c>
      <c r="C92" s="74">
        <v>1069.14</v>
      </c>
      <c r="D92" s="74"/>
      <c r="E92" s="62"/>
      <c r="F92" s="62"/>
      <c r="G92" s="62"/>
      <c r="H92" s="62"/>
      <c r="I92" s="62"/>
      <c r="J92" s="62"/>
      <c r="K92" s="62"/>
      <c r="L92" s="62"/>
      <c r="M92" s="62"/>
      <c r="N92" s="62"/>
      <c r="O92" s="62"/>
      <c r="P92" s="62"/>
      <c r="Q92" s="62"/>
      <c r="R92" s="62"/>
      <c r="S92" s="62"/>
      <c r="T92" s="62"/>
      <c r="U92" s="62"/>
      <c r="V92" s="62"/>
    </row>
    <row r="93" spans="1:22">
      <c r="A93" s="82" t="s">
        <v>1703</v>
      </c>
      <c r="B93" s="74">
        <v>6458.39</v>
      </c>
      <c r="C93" s="74">
        <v>6458.39</v>
      </c>
      <c r="D93" s="74"/>
      <c r="E93" s="62"/>
      <c r="F93" s="62"/>
      <c r="G93" s="62"/>
      <c r="H93" s="62"/>
      <c r="I93" s="62"/>
      <c r="J93" s="62"/>
      <c r="K93" s="62"/>
      <c r="L93" s="62"/>
      <c r="M93" s="62"/>
      <c r="N93" s="62"/>
      <c r="O93" s="62"/>
      <c r="P93" s="62"/>
      <c r="Q93" s="62"/>
      <c r="R93" s="62"/>
      <c r="S93" s="62"/>
      <c r="T93" s="62"/>
      <c r="U93" s="62"/>
      <c r="V93" s="62"/>
    </row>
    <row r="94" spans="1:22">
      <c r="A94" s="81" t="s">
        <v>1613</v>
      </c>
      <c r="B94" s="74">
        <v>1065.62</v>
      </c>
      <c r="C94" s="74"/>
      <c r="D94" s="74">
        <v>1065.62</v>
      </c>
      <c r="E94" s="62"/>
      <c r="F94" s="62"/>
      <c r="G94" s="62"/>
      <c r="H94" s="62"/>
      <c r="I94" s="62"/>
      <c r="J94" s="62"/>
      <c r="K94" s="62"/>
      <c r="L94" s="62"/>
      <c r="M94" s="62"/>
      <c r="N94" s="62"/>
      <c r="O94" s="62"/>
      <c r="P94" s="62"/>
      <c r="Q94" s="62"/>
      <c r="R94" s="62"/>
      <c r="S94" s="62"/>
      <c r="T94" s="62"/>
      <c r="U94" s="62"/>
      <c r="V94" s="62"/>
    </row>
    <row r="95" spans="1:22">
      <c r="A95" s="82" t="s">
        <v>1704</v>
      </c>
      <c r="B95" s="74">
        <v>1065.62</v>
      </c>
      <c r="C95" s="74"/>
      <c r="D95" s="74">
        <v>1065.62</v>
      </c>
      <c r="E95" s="62"/>
      <c r="F95" s="62"/>
      <c r="G95" s="62"/>
      <c r="H95" s="62"/>
      <c r="I95" s="62"/>
      <c r="J95" s="62"/>
      <c r="K95" s="62"/>
      <c r="L95" s="62"/>
      <c r="M95" s="62"/>
      <c r="N95" s="62"/>
      <c r="O95" s="62"/>
      <c r="P95" s="62"/>
      <c r="Q95" s="62"/>
      <c r="R95" s="62"/>
      <c r="S95" s="62"/>
      <c r="T95" s="62"/>
      <c r="U95" s="62"/>
      <c r="V95" s="62"/>
    </row>
    <row r="96" spans="1:22">
      <c r="A96" s="81" t="s">
        <v>1705</v>
      </c>
      <c r="B96" s="74">
        <v>174094.4</v>
      </c>
      <c r="C96" s="74">
        <v>174094.4</v>
      </c>
      <c r="D96" s="74"/>
      <c r="E96" s="62"/>
      <c r="F96" s="62"/>
      <c r="G96" s="62"/>
      <c r="H96" s="62"/>
      <c r="I96" s="62"/>
      <c r="J96" s="62"/>
      <c r="K96" s="62"/>
      <c r="L96" s="62"/>
      <c r="M96" s="62"/>
      <c r="N96" s="62"/>
      <c r="O96" s="62"/>
      <c r="P96" s="62"/>
      <c r="Q96" s="62"/>
      <c r="R96" s="62"/>
      <c r="S96" s="62"/>
      <c r="T96" s="62"/>
      <c r="U96" s="62"/>
      <c r="V96" s="62"/>
    </row>
    <row r="97" spans="1:22">
      <c r="A97" s="82" t="s">
        <v>1706</v>
      </c>
      <c r="B97" s="74">
        <v>3310</v>
      </c>
      <c r="C97" s="74">
        <v>3310</v>
      </c>
      <c r="D97" s="74"/>
      <c r="E97" s="62"/>
      <c r="F97" s="62"/>
      <c r="G97" s="62"/>
      <c r="H97" s="62"/>
      <c r="I97" s="62"/>
      <c r="J97" s="62"/>
      <c r="K97" s="62"/>
      <c r="L97" s="62"/>
      <c r="M97" s="62"/>
      <c r="N97" s="62"/>
      <c r="O97" s="62"/>
      <c r="P97" s="62"/>
      <c r="Q97" s="62"/>
      <c r="R97" s="62"/>
      <c r="S97" s="62"/>
      <c r="T97" s="62"/>
      <c r="U97" s="62"/>
      <c r="V97" s="62"/>
    </row>
    <row r="98" spans="1:22">
      <c r="A98" s="82" t="s">
        <v>1707</v>
      </c>
      <c r="B98" s="74">
        <v>2350</v>
      </c>
      <c r="C98" s="74">
        <v>2350</v>
      </c>
      <c r="D98" s="74"/>
      <c r="E98" s="62"/>
      <c r="F98" s="62"/>
      <c r="G98" s="62"/>
      <c r="H98" s="62"/>
      <c r="I98" s="62"/>
      <c r="J98" s="62"/>
      <c r="K98" s="62"/>
      <c r="L98" s="62"/>
      <c r="M98" s="62"/>
      <c r="N98" s="62"/>
      <c r="O98" s="62"/>
      <c r="P98" s="62"/>
      <c r="Q98" s="62"/>
      <c r="R98" s="62"/>
      <c r="S98" s="62"/>
      <c r="T98" s="62"/>
      <c r="U98" s="62"/>
      <c r="V98" s="62"/>
    </row>
    <row r="99" spans="1:22">
      <c r="A99" s="82" t="s">
        <v>1708</v>
      </c>
      <c r="B99" s="74">
        <v>9107</v>
      </c>
      <c r="C99" s="74">
        <v>9107</v>
      </c>
      <c r="D99" s="74"/>
      <c r="E99" s="62"/>
      <c r="F99" s="62"/>
      <c r="G99" s="62"/>
      <c r="H99" s="62"/>
      <c r="I99" s="62"/>
      <c r="J99" s="62"/>
      <c r="K99" s="62"/>
      <c r="L99" s="62"/>
      <c r="M99" s="62"/>
      <c r="N99" s="62"/>
      <c r="O99" s="62"/>
      <c r="P99" s="62"/>
      <c r="Q99" s="62"/>
      <c r="R99" s="62"/>
      <c r="S99" s="62"/>
      <c r="T99" s="62"/>
      <c r="U99" s="62"/>
      <c r="V99" s="62"/>
    </row>
    <row r="100" spans="1:22">
      <c r="A100" s="82" t="s">
        <v>1709</v>
      </c>
      <c r="B100" s="74">
        <v>6020</v>
      </c>
      <c r="C100" s="74">
        <v>6020</v>
      </c>
      <c r="D100" s="74"/>
      <c r="E100" s="62"/>
      <c r="F100" s="62"/>
      <c r="G100" s="62"/>
      <c r="H100" s="62"/>
      <c r="I100" s="62"/>
      <c r="J100" s="62"/>
      <c r="K100" s="62"/>
      <c r="L100" s="62"/>
      <c r="M100" s="62"/>
      <c r="N100" s="62"/>
      <c r="O100" s="62"/>
      <c r="P100" s="62"/>
      <c r="Q100" s="62"/>
      <c r="R100" s="62"/>
      <c r="S100" s="62"/>
      <c r="T100" s="62"/>
      <c r="U100" s="62"/>
      <c r="V100" s="62"/>
    </row>
    <row r="101" spans="1:22">
      <c r="A101" s="82" t="s">
        <v>1710</v>
      </c>
      <c r="B101" s="74">
        <v>1162</v>
      </c>
      <c r="C101" s="74">
        <v>1162</v>
      </c>
      <c r="D101" s="74"/>
      <c r="E101" s="62"/>
      <c r="F101" s="62"/>
      <c r="G101" s="62"/>
      <c r="H101" s="62"/>
      <c r="I101" s="62"/>
      <c r="J101" s="62"/>
      <c r="K101" s="62"/>
      <c r="L101" s="62"/>
      <c r="M101" s="62"/>
      <c r="N101" s="62"/>
      <c r="O101" s="62"/>
      <c r="P101" s="62"/>
      <c r="Q101" s="62"/>
      <c r="R101" s="62"/>
      <c r="S101" s="62"/>
      <c r="T101" s="62"/>
      <c r="U101" s="62"/>
      <c r="V101" s="62"/>
    </row>
    <row r="102" spans="1:22">
      <c r="A102" s="82" t="s">
        <v>1711</v>
      </c>
      <c r="B102" s="74">
        <v>1292</v>
      </c>
      <c r="C102" s="74">
        <v>1292</v>
      </c>
      <c r="D102" s="74"/>
      <c r="E102" s="62"/>
      <c r="F102" s="62"/>
      <c r="G102" s="62"/>
      <c r="H102" s="62"/>
      <c r="I102" s="62"/>
      <c r="J102" s="62"/>
      <c r="K102" s="62"/>
      <c r="L102" s="62"/>
      <c r="M102" s="62"/>
      <c r="N102" s="62"/>
      <c r="O102" s="62"/>
      <c r="P102" s="62"/>
      <c r="Q102" s="62"/>
      <c r="R102" s="62"/>
      <c r="S102" s="62"/>
      <c r="T102" s="62"/>
      <c r="U102" s="62"/>
      <c r="V102" s="62"/>
    </row>
    <row r="103" spans="1:22">
      <c r="A103" s="82" t="s">
        <v>1712</v>
      </c>
      <c r="B103" s="74">
        <v>3055</v>
      </c>
      <c r="C103" s="74">
        <v>3055</v>
      </c>
      <c r="D103" s="74"/>
      <c r="E103" s="62"/>
      <c r="F103" s="62"/>
      <c r="G103" s="62"/>
      <c r="H103" s="62"/>
      <c r="I103" s="62"/>
      <c r="J103" s="62"/>
      <c r="K103" s="62"/>
      <c r="L103" s="62"/>
      <c r="M103" s="62"/>
      <c r="N103" s="62"/>
      <c r="O103" s="62"/>
      <c r="P103" s="62"/>
      <c r="Q103" s="62"/>
      <c r="R103" s="62"/>
      <c r="S103" s="62"/>
      <c r="T103" s="62"/>
      <c r="U103" s="62"/>
      <c r="V103" s="62"/>
    </row>
    <row r="104" spans="1:22">
      <c r="A104" s="82" t="s">
        <v>1713</v>
      </c>
      <c r="B104" s="74">
        <v>3000</v>
      </c>
      <c r="C104" s="74">
        <v>3000</v>
      </c>
      <c r="D104" s="74"/>
      <c r="E104" s="62"/>
      <c r="F104" s="62"/>
      <c r="G104" s="62"/>
      <c r="H104" s="62"/>
      <c r="I104" s="62"/>
      <c r="J104" s="62"/>
      <c r="K104" s="62"/>
      <c r="L104" s="62"/>
      <c r="M104" s="62"/>
      <c r="N104" s="62"/>
      <c r="O104" s="62"/>
      <c r="P104" s="62"/>
      <c r="Q104" s="62"/>
      <c r="R104" s="62"/>
      <c r="S104" s="62"/>
      <c r="T104" s="62"/>
      <c r="U104" s="62"/>
      <c r="V104" s="62"/>
    </row>
    <row r="105" spans="1:22">
      <c r="A105" s="82" t="s">
        <v>1714</v>
      </c>
      <c r="B105" s="74">
        <v>29479</v>
      </c>
      <c r="C105" s="74">
        <v>29479</v>
      </c>
      <c r="D105" s="74"/>
      <c r="E105" s="62"/>
      <c r="F105" s="62"/>
      <c r="G105" s="62"/>
      <c r="H105" s="62"/>
      <c r="I105" s="62"/>
      <c r="J105" s="62"/>
      <c r="K105" s="62"/>
      <c r="L105" s="62"/>
      <c r="M105" s="62"/>
      <c r="N105" s="62"/>
      <c r="O105" s="62"/>
      <c r="P105" s="62"/>
      <c r="Q105" s="62"/>
      <c r="R105" s="62"/>
      <c r="S105" s="62"/>
      <c r="T105" s="62"/>
      <c r="U105" s="62"/>
      <c r="V105" s="62"/>
    </row>
    <row r="106" spans="1:22">
      <c r="A106" s="82" t="s">
        <v>1715</v>
      </c>
      <c r="B106" s="74">
        <v>50583</v>
      </c>
      <c r="C106" s="74">
        <v>50583</v>
      </c>
      <c r="D106" s="74"/>
      <c r="E106" s="62"/>
      <c r="F106" s="62"/>
      <c r="G106" s="62"/>
      <c r="H106" s="62"/>
      <c r="I106" s="62"/>
      <c r="J106" s="62"/>
      <c r="K106" s="62"/>
      <c r="L106" s="62"/>
      <c r="M106" s="62"/>
      <c r="N106" s="62"/>
      <c r="O106" s="62"/>
      <c r="P106" s="62"/>
      <c r="Q106" s="62"/>
      <c r="R106" s="62"/>
      <c r="S106" s="62"/>
      <c r="T106" s="62"/>
      <c r="U106" s="62"/>
      <c r="V106" s="62"/>
    </row>
    <row r="107" spans="1:22">
      <c r="A107" s="82" t="s">
        <v>1716</v>
      </c>
      <c r="B107" s="74">
        <v>4047</v>
      </c>
      <c r="C107" s="74">
        <v>4047</v>
      </c>
      <c r="D107" s="74"/>
      <c r="E107" s="62"/>
      <c r="F107" s="62"/>
      <c r="G107" s="62"/>
      <c r="H107" s="62"/>
      <c r="I107" s="62"/>
      <c r="J107" s="62"/>
      <c r="K107" s="62"/>
      <c r="L107" s="62"/>
      <c r="M107" s="62"/>
      <c r="N107" s="62"/>
      <c r="O107" s="62"/>
      <c r="P107" s="62"/>
      <c r="Q107" s="62"/>
      <c r="R107" s="62"/>
      <c r="S107" s="62"/>
      <c r="T107" s="62"/>
      <c r="U107" s="62"/>
      <c r="V107" s="62"/>
    </row>
    <row r="108" spans="1:22">
      <c r="A108" s="82" t="s">
        <v>1717</v>
      </c>
      <c r="B108" s="74">
        <v>48289.4</v>
      </c>
      <c r="C108" s="74">
        <v>48289.4</v>
      </c>
      <c r="D108" s="74"/>
      <c r="E108" s="62"/>
      <c r="F108" s="62"/>
      <c r="G108" s="62"/>
      <c r="H108" s="62"/>
      <c r="I108" s="62"/>
      <c r="J108" s="62"/>
      <c r="K108" s="62"/>
      <c r="L108" s="62"/>
      <c r="M108" s="62"/>
      <c r="N108" s="62"/>
      <c r="O108" s="62"/>
      <c r="P108" s="62"/>
      <c r="Q108" s="62"/>
      <c r="R108" s="62"/>
      <c r="S108" s="62"/>
      <c r="T108" s="62"/>
      <c r="U108" s="62"/>
      <c r="V108" s="62"/>
    </row>
    <row r="109" spans="1:22">
      <c r="A109" s="82" t="s">
        <v>1718</v>
      </c>
      <c r="B109" s="74">
        <v>10000</v>
      </c>
      <c r="C109" s="74">
        <v>10000</v>
      </c>
      <c r="D109" s="74"/>
      <c r="E109" s="62"/>
      <c r="F109" s="62"/>
      <c r="G109" s="62"/>
      <c r="H109" s="62"/>
      <c r="I109" s="62"/>
      <c r="J109" s="62"/>
      <c r="K109" s="62"/>
      <c r="L109" s="62"/>
      <c r="M109" s="62"/>
      <c r="N109" s="62"/>
      <c r="O109" s="62"/>
      <c r="P109" s="62"/>
      <c r="Q109" s="62"/>
      <c r="R109" s="62"/>
      <c r="S109" s="62"/>
      <c r="T109" s="62"/>
      <c r="U109" s="62"/>
      <c r="V109" s="62"/>
    </row>
    <row r="110" spans="1:22">
      <c r="A110" s="82" t="s">
        <v>1719</v>
      </c>
      <c r="B110" s="74">
        <v>2400</v>
      </c>
      <c r="C110" s="74">
        <v>2400</v>
      </c>
      <c r="D110" s="74"/>
      <c r="E110" s="62"/>
      <c r="F110" s="62"/>
      <c r="G110" s="62"/>
      <c r="H110" s="62"/>
      <c r="I110" s="62"/>
      <c r="J110" s="62"/>
      <c r="K110" s="62"/>
      <c r="L110" s="62"/>
      <c r="M110" s="62"/>
      <c r="N110" s="62"/>
      <c r="O110" s="62"/>
      <c r="P110" s="62"/>
      <c r="Q110" s="62"/>
      <c r="R110" s="62"/>
      <c r="S110" s="62"/>
      <c r="T110" s="62"/>
      <c r="U110" s="62"/>
      <c r="V110" s="62"/>
    </row>
    <row r="111" spans="1:22">
      <c r="A111" s="81" t="s">
        <v>1720</v>
      </c>
      <c r="B111" s="74">
        <v>859.64</v>
      </c>
      <c r="C111" s="74">
        <v>859.64</v>
      </c>
      <c r="D111" s="74"/>
      <c r="E111" s="62"/>
      <c r="F111" s="62"/>
      <c r="G111" s="62"/>
      <c r="H111" s="62"/>
      <c r="I111" s="62"/>
      <c r="J111" s="62"/>
      <c r="K111" s="62"/>
      <c r="L111" s="62"/>
      <c r="M111" s="62"/>
      <c r="N111" s="62"/>
      <c r="O111" s="62"/>
      <c r="P111" s="62"/>
      <c r="Q111" s="62"/>
      <c r="R111" s="62"/>
      <c r="S111" s="62"/>
      <c r="T111" s="62"/>
      <c r="U111" s="62"/>
      <c r="V111" s="62"/>
    </row>
    <row r="112" spans="1:22">
      <c r="A112" s="82" t="s">
        <v>1636</v>
      </c>
      <c r="B112" s="74">
        <v>859.64</v>
      </c>
      <c r="C112" s="74">
        <v>859.64</v>
      </c>
      <c r="D112" s="74"/>
      <c r="E112" s="62"/>
      <c r="F112" s="62"/>
      <c r="G112" s="62"/>
      <c r="H112" s="62"/>
      <c r="I112" s="62"/>
      <c r="J112" s="62"/>
      <c r="K112" s="62"/>
      <c r="L112" s="62"/>
      <c r="M112" s="62"/>
      <c r="N112" s="62"/>
      <c r="O112" s="62"/>
      <c r="P112" s="62"/>
      <c r="Q112" s="62"/>
      <c r="R112" s="62"/>
      <c r="S112" s="62"/>
      <c r="T112" s="62"/>
      <c r="U112" s="62"/>
      <c r="V112" s="62"/>
    </row>
    <row r="113" spans="1:22">
      <c r="A113" s="81" t="s">
        <v>1721</v>
      </c>
      <c r="B113" s="74">
        <v>34570.32</v>
      </c>
      <c r="C113" s="74">
        <v>27533.5</v>
      </c>
      <c r="D113" s="74">
        <v>7036.82</v>
      </c>
      <c r="E113" s="62"/>
      <c r="F113" s="62"/>
      <c r="G113" s="62"/>
      <c r="H113" s="62"/>
      <c r="I113" s="62"/>
      <c r="J113" s="62"/>
      <c r="K113" s="62"/>
      <c r="L113" s="62"/>
      <c r="M113" s="62"/>
      <c r="N113" s="62"/>
      <c r="O113" s="62"/>
      <c r="P113" s="62"/>
      <c r="Q113" s="62"/>
      <c r="R113" s="62"/>
      <c r="S113" s="62"/>
      <c r="T113" s="62"/>
      <c r="U113" s="62"/>
      <c r="V113" s="62"/>
    </row>
    <row r="114" spans="1:22">
      <c r="A114" s="82" t="s">
        <v>1722</v>
      </c>
      <c r="B114" s="74">
        <v>1621.25</v>
      </c>
      <c r="C114" s="74"/>
      <c r="D114" s="74">
        <v>1621.25</v>
      </c>
      <c r="E114" s="62"/>
      <c r="F114" s="62"/>
      <c r="G114" s="62"/>
      <c r="H114" s="62"/>
      <c r="I114" s="62"/>
      <c r="J114" s="62"/>
      <c r="K114" s="62"/>
      <c r="L114" s="62"/>
      <c r="M114" s="62"/>
      <c r="N114" s="62"/>
      <c r="O114" s="62"/>
      <c r="P114" s="62"/>
      <c r="Q114" s="62"/>
      <c r="R114" s="62"/>
      <c r="S114" s="62"/>
      <c r="T114" s="62"/>
      <c r="U114" s="62"/>
      <c r="V114" s="62"/>
    </row>
    <row r="115" spans="1:22">
      <c r="A115" s="82" t="s">
        <v>1723</v>
      </c>
      <c r="B115" s="74">
        <v>696</v>
      </c>
      <c r="C115" s="74"/>
      <c r="D115" s="74">
        <v>696</v>
      </c>
      <c r="E115" s="62"/>
      <c r="F115" s="62"/>
      <c r="G115" s="62"/>
      <c r="H115" s="62"/>
      <c r="I115" s="62"/>
      <c r="J115" s="62"/>
      <c r="K115" s="62"/>
      <c r="L115" s="62"/>
      <c r="M115" s="62"/>
      <c r="N115" s="62"/>
      <c r="O115" s="62"/>
      <c r="P115" s="62"/>
      <c r="Q115" s="62"/>
      <c r="R115" s="62"/>
      <c r="S115" s="62"/>
      <c r="T115" s="62"/>
      <c r="U115" s="62"/>
      <c r="V115" s="62"/>
    </row>
    <row r="116" spans="1:22">
      <c r="A116" s="82" t="s">
        <v>1724</v>
      </c>
      <c r="B116" s="74">
        <v>1267</v>
      </c>
      <c r="C116" s="74"/>
      <c r="D116" s="74">
        <v>1267</v>
      </c>
      <c r="E116" s="62"/>
      <c r="F116" s="62"/>
      <c r="G116" s="62"/>
      <c r="H116" s="62"/>
      <c r="I116" s="62"/>
      <c r="J116" s="62"/>
      <c r="K116" s="62"/>
      <c r="L116" s="62"/>
      <c r="M116" s="62"/>
      <c r="N116" s="62"/>
      <c r="O116" s="62"/>
      <c r="P116" s="62"/>
      <c r="Q116" s="62"/>
      <c r="R116" s="62"/>
      <c r="S116" s="62"/>
      <c r="T116" s="62"/>
      <c r="U116" s="62"/>
      <c r="V116" s="62"/>
    </row>
    <row r="117" spans="1:22">
      <c r="A117" s="82" t="s">
        <v>1725</v>
      </c>
      <c r="B117" s="74">
        <v>2160</v>
      </c>
      <c r="C117" s="74"/>
      <c r="D117" s="74">
        <v>2160</v>
      </c>
      <c r="E117" s="62"/>
      <c r="F117" s="62"/>
      <c r="G117" s="62"/>
      <c r="H117" s="62"/>
      <c r="I117" s="62"/>
      <c r="J117" s="62"/>
      <c r="K117" s="62"/>
      <c r="L117" s="62"/>
      <c r="M117" s="62"/>
      <c r="N117" s="62"/>
      <c r="O117" s="62"/>
      <c r="P117" s="62"/>
      <c r="Q117" s="62"/>
      <c r="R117" s="62"/>
      <c r="S117" s="62"/>
      <c r="T117" s="62"/>
      <c r="U117" s="62"/>
      <c r="V117" s="62"/>
    </row>
    <row r="118" ht="24" customHeight="1" spans="1:22">
      <c r="A118" s="82" t="s">
        <v>1726</v>
      </c>
      <c r="B118" s="74">
        <v>636.47</v>
      </c>
      <c r="C118" s="74"/>
      <c r="D118" s="74">
        <v>636.47</v>
      </c>
      <c r="E118" s="62"/>
      <c r="F118" s="62"/>
      <c r="G118" s="62"/>
      <c r="H118" s="62"/>
      <c r="I118" s="62"/>
      <c r="J118" s="62"/>
      <c r="K118" s="62"/>
      <c r="L118" s="62"/>
      <c r="M118" s="62"/>
      <c r="N118" s="62"/>
      <c r="O118" s="62"/>
      <c r="P118" s="62"/>
      <c r="Q118" s="62"/>
      <c r="R118" s="62"/>
      <c r="S118" s="62"/>
      <c r="T118" s="62"/>
      <c r="U118" s="62"/>
      <c r="V118" s="62"/>
    </row>
    <row r="119" spans="1:22">
      <c r="A119" s="82" t="s">
        <v>1727</v>
      </c>
      <c r="B119" s="74">
        <v>656.1</v>
      </c>
      <c r="C119" s="74"/>
      <c r="D119" s="74">
        <v>656.1</v>
      </c>
      <c r="E119" s="62"/>
      <c r="F119" s="62"/>
      <c r="G119" s="62"/>
      <c r="H119" s="62"/>
      <c r="I119" s="62"/>
      <c r="J119" s="62"/>
      <c r="K119" s="62"/>
      <c r="L119" s="62"/>
      <c r="M119" s="62"/>
      <c r="N119" s="62"/>
      <c r="O119" s="62"/>
      <c r="P119" s="62"/>
      <c r="Q119" s="62"/>
      <c r="R119" s="62"/>
      <c r="S119" s="62"/>
      <c r="T119" s="62"/>
      <c r="U119" s="62"/>
      <c r="V119" s="62"/>
    </row>
    <row r="120" spans="1:22">
      <c r="A120" s="82" t="s">
        <v>1728</v>
      </c>
      <c r="B120" s="74">
        <v>784.92</v>
      </c>
      <c r="C120" s="74">
        <v>784.92</v>
      </c>
      <c r="D120" s="74"/>
      <c r="E120" s="62"/>
      <c r="F120" s="62"/>
      <c r="G120" s="62"/>
      <c r="H120" s="62"/>
      <c r="I120" s="62"/>
      <c r="J120" s="62"/>
      <c r="K120" s="62"/>
      <c r="L120" s="62"/>
      <c r="M120" s="62"/>
      <c r="N120" s="62"/>
      <c r="O120" s="62"/>
      <c r="P120" s="62"/>
      <c r="Q120" s="62"/>
      <c r="R120" s="62"/>
      <c r="S120" s="62"/>
      <c r="T120" s="62"/>
      <c r="U120" s="62"/>
      <c r="V120" s="62"/>
    </row>
    <row r="121" spans="1:22">
      <c r="A121" s="82" t="s">
        <v>1729</v>
      </c>
      <c r="B121" s="74">
        <v>3686.59</v>
      </c>
      <c r="C121" s="74">
        <v>3686.59</v>
      </c>
      <c r="D121" s="74"/>
      <c r="E121" s="62"/>
      <c r="F121" s="62"/>
      <c r="G121" s="62"/>
      <c r="H121" s="62"/>
      <c r="I121" s="62"/>
      <c r="J121" s="62"/>
      <c r="K121" s="62"/>
      <c r="L121" s="62"/>
      <c r="M121" s="62"/>
      <c r="N121" s="62"/>
      <c r="O121" s="62"/>
      <c r="P121" s="62"/>
      <c r="Q121" s="62"/>
      <c r="R121" s="62"/>
      <c r="S121" s="62"/>
      <c r="T121" s="62"/>
      <c r="U121" s="62"/>
      <c r="V121" s="62"/>
    </row>
    <row r="122" spans="1:22">
      <c r="A122" s="82" t="s">
        <v>1730</v>
      </c>
      <c r="B122" s="74">
        <v>578.2</v>
      </c>
      <c r="C122" s="74">
        <v>578.2</v>
      </c>
      <c r="D122" s="74"/>
      <c r="E122" s="62"/>
      <c r="F122" s="62"/>
      <c r="G122" s="62"/>
      <c r="H122" s="62"/>
      <c r="I122" s="62"/>
      <c r="J122" s="62"/>
      <c r="K122" s="62"/>
      <c r="L122" s="62"/>
      <c r="M122" s="62"/>
      <c r="N122" s="62"/>
      <c r="O122" s="62"/>
      <c r="P122" s="62"/>
      <c r="Q122" s="62"/>
      <c r="R122" s="62"/>
      <c r="S122" s="62"/>
      <c r="T122" s="62"/>
      <c r="U122" s="62"/>
      <c r="V122" s="62"/>
    </row>
    <row r="123" spans="1:22">
      <c r="A123" s="82" t="s">
        <v>1731</v>
      </c>
      <c r="B123" s="74">
        <v>518.36</v>
      </c>
      <c r="C123" s="74">
        <v>518.36</v>
      </c>
      <c r="D123" s="74"/>
      <c r="E123" s="62"/>
      <c r="F123" s="62"/>
      <c r="G123" s="62"/>
      <c r="H123" s="62"/>
      <c r="I123" s="62"/>
      <c r="J123" s="62"/>
      <c r="K123" s="62"/>
      <c r="L123" s="62"/>
      <c r="M123" s="62"/>
      <c r="N123" s="62"/>
      <c r="O123" s="62"/>
      <c r="P123" s="62"/>
      <c r="Q123" s="62"/>
      <c r="R123" s="62"/>
      <c r="S123" s="62"/>
      <c r="T123" s="62"/>
      <c r="U123" s="62"/>
      <c r="V123" s="62"/>
    </row>
    <row r="124" spans="1:22">
      <c r="A124" s="82" t="s">
        <v>1732</v>
      </c>
      <c r="B124" s="74">
        <v>719.83</v>
      </c>
      <c r="C124" s="74">
        <v>719.83</v>
      </c>
      <c r="D124" s="74"/>
      <c r="E124" s="62"/>
      <c r="F124" s="62"/>
      <c r="G124" s="62"/>
      <c r="H124" s="62"/>
      <c r="I124" s="62"/>
      <c r="J124" s="62"/>
      <c r="K124" s="62"/>
      <c r="L124" s="62"/>
      <c r="M124" s="62"/>
      <c r="N124" s="62"/>
      <c r="O124" s="62"/>
      <c r="P124" s="62"/>
      <c r="Q124" s="62"/>
      <c r="R124" s="62"/>
      <c r="S124" s="62"/>
      <c r="T124" s="62"/>
      <c r="U124" s="62"/>
      <c r="V124" s="62"/>
    </row>
    <row r="125" spans="1:22">
      <c r="A125" s="82" t="s">
        <v>1733</v>
      </c>
      <c r="B125" s="74">
        <v>601.57</v>
      </c>
      <c r="C125" s="74">
        <v>601.57</v>
      </c>
      <c r="D125" s="74"/>
      <c r="E125" s="62"/>
      <c r="F125" s="62"/>
      <c r="G125" s="62"/>
      <c r="H125" s="62"/>
      <c r="I125" s="62"/>
      <c r="J125" s="62"/>
      <c r="K125" s="62"/>
      <c r="L125" s="62"/>
      <c r="M125" s="62"/>
      <c r="N125" s="62"/>
      <c r="O125" s="62"/>
      <c r="P125" s="62"/>
      <c r="Q125" s="62"/>
      <c r="R125" s="62"/>
      <c r="S125" s="62"/>
      <c r="T125" s="62"/>
      <c r="U125" s="62"/>
      <c r="V125" s="62"/>
    </row>
    <row r="126" spans="1:22">
      <c r="A126" s="82" t="s">
        <v>1734</v>
      </c>
      <c r="B126" s="74">
        <v>752.61</v>
      </c>
      <c r="C126" s="74">
        <v>752.61</v>
      </c>
      <c r="D126" s="74"/>
      <c r="E126" s="62"/>
      <c r="F126" s="62"/>
      <c r="G126" s="62"/>
      <c r="H126" s="62"/>
      <c r="I126" s="62"/>
      <c r="J126" s="62"/>
      <c r="K126" s="62"/>
      <c r="L126" s="62"/>
      <c r="M126" s="62"/>
      <c r="N126" s="62"/>
      <c r="O126" s="62"/>
      <c r="P126" s="62"/>
      <c r="Q126" s="62"/>
      <c r="R126" s="62"/>
      <c r="S126" s="62"/>
      <c r="T126" s="62"/>
      <c r="U126" s="62"/>
      <c r="V126" s="62"/>
    </row>
    <row r="127" ht="24" customHeight="1" spans="1:22">
      <c r="A127" s="82" t="s">
        <v>1735</v>
      </c>
      <c r="B127" s="74">
        <v>559.44</v>
      </c>
      <c r="C127" s="74">
        <v>559.44</v>
      </c>
      <c r="D127" s="74"/>
      <c r="E127" s="62"/>
      <c r="F127" s="62"/>
      <c r="G127" s="62"/>
      <c r="H127" s="62"/>
      <c r="I127" s="62"/>
      <c r="J127" s="62"/>
      <c r="K127" s="62"/>
      <c r="L127" s="62"/>
      <c r="M127" s="62"/>
      <c r="N127" s="62"/>
      <c r="O127" s="62"/>
      <c r="P127" s="62"/>
      <c r="Q127" s="62"/>
      <c r="R127" s="62"/>
      <c r="S127" s="62"/>
      <c r="T127" s="62"/>
      <c r="U127" s="62"/>
      <c r="V127" s="62"/>
    </row>
    <row r="128" spans="1:22">
      <c r="A128" s="82" t="s">
        <v>1736</v>
      </c>
      <c r="B128" s="74">
        <v>743.98</v>
      </c>
      <c r="C128" s="74">
        <v>743.98</v>
      </c>
      <c r="D128" s="74"/>
      <c r="E128" s="62"/>
      <c r="F128" s="62"/>
      <c r="G128" s="62"/>
      <c r="H128" s="62"/>
      <c r="I128" s="62"/>
      <c r="J128" s="62"/>
      <c r="K128" s="62"/>
      <c r="L128" s="62"/>
      <c r="M128" s="62"/>
      <c r="N128" s="62"/>
      <c r="O128" s="62"/>
      <c r="P128" s="62"/>
      <c r="Q128" s="62"/>
      <c r="R128" s="62"/>
      <c r="S128" s="62"/>
      <c r="T128" s="62"/>
      <c r="U128" s="62"/>
      <c r="V128" s="62"/>
    </row>
    <row r="129" spans="1:22">
      <c r="A129" s="82" t="s">
        <v>1737</v>
      </c>
      <c r="B129" s="74">
        <v>1950</v>
      </c>
      <c r="C129" s="74">
        <v>1950</v>
      </c>
      <c r="D129" s="74"/>
      <c r="E129" s="62"/>
      <c r="F129" s="62"/>
      <c r="G129" s="62"/>
      <c r="H129" s="62"/>
      <c r="I129" s="62"/>
      <c r="J129" s="62"/>
      <c r="K129" s="62"/>
      <c r="L129" s="62"/>
      <c r="M129" s="62"/>
      <c r="N129" s="62"/>
      <c r="O129" s="62"/>
      <c r="P129" s="62"/>
      <c r="Q129" s="62"/>
      <c r="R129" s="62"/>
      <c r="S129" s="62"/>
      <c r="T129" s="62"/>
      <c r="U129" s="62"/>
      <c r="V129" s="62"/>
    </row>
    <row r="130" spans="1:22">
      <c r="A130" s="82" t="s">
        <v>1636</v>
      </c>
      <c r="B130" s="74">
        <v>1540</v>
      </c>
      <c r="C130" s="74">
        <v>1540</v>
      </c>
      <c r="D130" s="74"/>
      <c r="E130" s="62"/>
      <c r="F130" s="62"/>
      <c r="G130" s="62"/>
      <c r="H130" s="62"/>
      <c r="I130" s="62"/>
      <c r="J130" s="62"/>
      <c r="K130" s="62"/>
      <c r="L130" s="62"/>
      <c r="M130" s="62"/>
      <c r="N130" s="62"/>
      <c r="O130" s="62"/>
      <c r="P130" s="62"/>
      <c r="Q130" s="62"/>
      <c r="R130" s="62"/>
      <c r="S130" s="62"/>
      <c r="T130" s="62"/>
      <c r="U130" s="62"/>
      <c r="V130" s="62"/>
    </row>
    <row r="131" spans="1:22">
      <c r="A131" s="82" t="s">
        <v>1738</v>
      </c>
      <c r="B131" s="74">
        <v>3818</v>
      </c>
      <c r="C131" s="74">
        <v>3818</v>
      </c>
      <c r="D131" s="74"/>
      <c r="E131" s="62"/>
      <c r="F131" s="62"/>
      <c r="G131" s="62"/>
      <c r="H131" s="62"/>
      <c r="I131" s="62"/>
      <c r="J131" s="62"/>
      <c r="K131" s="62"/>
      <c r="L131" s="62"/>
      <c r="M131" s="62"/>
      <c r="N131" s="62"/>
      <c r="O131" s="62"/>
      <c r="P131" s="62"/>
      <c r="Q131" s="62"/>
      <c r="R131" s="62"/>
      <c r="S131" s="62"/>
      <c r="T131" s="62"/>
      <c r="U131" s="62"/>
      <c r="V131" s="62"/>
    </row>
    <row r="132" spans="1:22">
      <c r="A132" s="82" t="s">
        <v>1739</v>
      </c>
      <c r="B132" s="74">
        <v>760</v>
      </c>
      <c r="C132" s="74">
        <v>760</v>
      </c>
      <c r="D132" s="74"/>
      <c r="E132" s="62"/>
      <c r="F132" s="62"/>
      <c r="G132" s="62"/>
      <c r="H132" s="62"/>
      <c r="I132" s="62"/>
      <c r="J132" s="62"/>
      <c r="K132" s="62"/>
      <c r="L132" s="62"/>
      <c r="M132" s="62"/>
      <c r="N132" s="62"/>
      <c r="O132" s="62"/>
      <c r="P132" s="62"/>
      <c r="Q132" s="62"/>
      <c r="R132" s="62"/>
      <c r="S132" s="62"/>
      <c r="T132" s="62"/>
      <c r="U132" s="62"/>
      <c r="V132" s="62"/>
    </row>
    <row r="133" spans="1:22">
      <c r="A133" s="82" t="s">
        <v>1740</v>
      </c>
      <c r="B133" s="74">
        <v>559</v>
      </c>
      <c r="C133" s="74">
        <v>559</v>
      </c>
      <c r="D133" s="74"/>
      <c r="E133" s="62"/>
      <c r="F133" s="62"/>
      <c r="G133" s="62"/>
      <c r="H133" s="62"/>
      <c r="I133" s="62"/>
      <c r="J133" s="62"/>
      <c r="K133" s="62"/>
      <c r="L133" s="62"/>
      <c r="M133" s="62"/>
      <c r="N133" s="62"/>
      <c r="O133" s="62"/>
      <c r="P133" s="62"/>
      <c r="Q133" s="62"/>
      <c r="R133" s="62"/>
      <c r="S133" s="62"/>
      <c r="T133" s="62"/>
      <c r="U133" s="62"/>
      <c r="V133" s="62"/>
    </row>
    <row r="134" spans="1:22">
      <c r="A134" s="82" t="s">
        <v>1741</v>
      </c>
      <c r="B134" s="74">
        <v>1210</v>
      </c>
      <c r="C134" s="74">
        <v>1210</v>
      </c>
      <c r="D134" s="74"/>
      <c r="E134" s="62"/>
      <c r="F134" s="62"/>
      <c r="G134" s="62"/>
      <c r="H134" s="62"/>
      <c r="I134" s="62"/>
      <c r="J134" s="62"/>
      <c r="K134" s="62"/>
      <c r="L134" s="62"/>
      <c r="M134" s="62"/>
      <c r="N134" s="62"/>
      <c r="O134" s="62"/>
      <c r="P134" s="62"/>
      <c r="Q134" s="62"/>
      <c r="R134" s="62"/>
      <c r="S134" s="62"/>
      <c r="T134" s="62"/>
      <c r="U134" s="62"/>
      <c r="V134" s="62"/>
    </row>
    <row r="135" spans="1:22">
      <c r="A135" s="82" t="s">
        <v>1742</v>
      </c>
      <c r="B135" s="74">
        <v>500</v>
      </c>
      <c r="C135" s="74">
        <v>500</v>
      </c>
      <c r="D135" s="74"/>
      <c r="E135" s="62"/>
      <c r="F135" s="62"/>
      <c r="G135" s="62"/>
      <c r="H135" s="62"/>
      <c r="I135" s="62"/>
      <c r="J135" s="62"/>
      <c r="K135" s="62"/>
      <c r="L135" s="62"/>
      <c r="M135" s="62"/>
      <c r="N135" s="62"/>
      <c r="O135" s="62"/>
      <c r="P135" s="62"/>
      <c r="Q135" s="62"/>
      <c r="R135" s="62"/>
      <c r="S135" s="62"/>
      <c r="T135" s="62"/>
      <c r="U135" s="62"/>
      <c r="V135" s="62"/>
    </row>
    <row r="136" spans="1:22">
      <c r="A136" s="82" t="s">
        <v>1743</v>
      </c>
      <c r="B136" s="74">
        <v>2070</v>
      </c>
      <c r="C136" s="74">
        <v>2070</v>
      </c>
      <c r="D136" s="74"/>
      <c r="E136" s="62"/>
      <c r="F136" s="62"/>
      <c r="G136" s="62"/>
      <c r="H136" s="62"/>
      <c r="I136" s="62"/>
      <c r="J136" s="62"/>
      <c r="K136" s="62"/>
      <c r="L136" s="62"/>
      <c r="M136" s="62"/>
      <c r="N136" s="62"/>
      <c r="O136" s="62"/>
      <c r="P136" s="62"/>
      <c r="Q136" s="62"/>
      <c r="R136" s="62"/>
      <c r="S136" s="62"/>
      <c r="T136" s="62"/>
      <c r="U136" s="62"/>
      <c r="V136" s="62"/>
    </row>
    <row r="137" spans="1:22">
      <c r="A137" s="82" t="s">
        <v>1744</v>
      </c>
      <c r="B137" s="74">
        <v>593</v>
      </c>
      <c r="C137" s="74">
        <v>593</v>
      </c>
      <c r="D137" s="74"/>
      <c r="E137" s="62"/>
      <c r="F137" s="62"/>
      <c r="G137" s="62"/>
      <c r="H137" s="62"/>
      <c r="I137" s="62"/>
      <c r="J137" s="62"/>
      <c r="K137" s="62"/>
      <c r="L137" s="62"/>
      <c r="M137" s="62"/>
      <c r="N137" s="62"/>
      <c r="O137" s="62"/>
      <c r="P137" s="62"/>
      <c r="Q137" s="62"/>
      <c r="R137" s="62"/>
      <c r="S137" s="62"/>
      <c r="T137" s="62"/>
      <c r="U137" s="62"/>
      <c r="V137" s="62"/>
    </row>
    <row r="138" spans="1:22">
      <c r="A138" s="82" t="s">
        <v>1745</v>
      </c>
      <c r="B138" s="74">
        <v>2178</v>
      </c>
      <c r="C138" s="74">
        <v>2178</v>
      </c>
      <c r="D138" s="74"/>
      <c r="E138" s="62"/>
      <c r="F138" s="62"/>
      <c r="G138" s="62"/>
      <c r="H138" s="62"/>
      <c r="I138" s="62"/>
      <c r="J138" s="62"/>
      <c r="K138" s="62"/>
      <c r="L138" s="62"/>
      <c r="M138" s="62"/>
      <c r="N138" s="62"/>
      <c r="O138" s="62"/>
      <c r="P138" s="62"/>
      <c r="Q138" s="62"/>
      <c r="R138" s="62"/>
      <c r="S138" s="62"/>
      <c r="T138" s="62"/>
      <c r="U138" s="62"/>
      <c r="V138" s="62"/>
    </row>
    <row r="139" spans="1:22">
      <c r="A139" s="82" t="s">
        <v>1746</v>
      </c>
      <c r="B139" s="74">
        <v>900</v>
      </c>
      <c r="C139" s="74">
        <v>900</v>
      </c>
      <c r="D139" s="74"/>
      <c r="E139" s="62"/>
      <c r="F139" s="62"/>
      <c r="G139" s="62"/>
      <c r="H139" s="62"/>
      <c r="I139" s="62"/>
      <c r="J139" s="62"/>
      <c r="K139" s="62"/>
      <c r="L139" s="62"/>
      <c r="M139" s="62"/>
      <c r="N139" s="62"/>
      <c r="O139" s="62"/>
      <c r="P139" s="62"/>
      <c r="Q139" s="62"/>
      <c r="R139" s="62"/>
      <c r="S139" s="62"/>
      <c r="T139" s="62"/>
      <c r="U139" s="62"/>
      <c r="V139" s="62"/>
    </row>
    <row r="140" spans="1:22">
      <c r="A140" s="82" t="s">
        <v>1747</v>
      </c>
      <c r="B140" s="74">
        <v>2010</v>
      </c>
      <c r="C140" s="74">
        <v>2010</v>
      </c>
      <c r="D140" s="74"/>
      <c r="E140" s="62"/>
      <c r="F140" s="62"/>
      <c r="G140" s="62"/>
      <c r="H140" s="62"/>
      <c r="I140" s="62"/>
      <c r="J140" s="62"/>
      <c r="K140" s="62"/>
      <c r="L140" s="62"/>
      <c r="M140" s="62"/>
      <c r="N140" s="62"/>
      <c r="O140" s="62"/>
      <c r="P140" s="62"/>
      <c r="Q140" s="62"/>
      <c r="R140" s="62"/>
      <c r="S140" s="62"/>
      <c r="T140" s="62"/>
      <c r="U140" s="62"/>
      <c r="V140" s="62"/>
    </row>
    <row r="141" spans="1:22">
      <c r="A141" s="82" t="s">
        <v>1748</v>
      </c>
      <c r="B141" s="74">
        <v>500</v>
      </c>
      <c r="C141" s="74">
        <v>500</v>
      </c>
      <c r="D141" s="74"/>
      <c r="E141" s="62"/>
      <c r="F141" s="62"/>
      <c r="G141" s="62"/>
      <c r="H141" s="62"/>
      <c r="I141" s="62"/>
      <c r="J141" s="62"/>
      <c r="K141" s="62"/>
      <c r="L141" s="62"/>
      <c r="M141" s="62"/>
      <c r="N141" s="62"/>
      <c r="O141" s="62"/>
      <c r="P141" s="62"/>
      <c r="Q141" s="62"/>
      <c r="R141" s="62"/>
      <c r="S141" s="62"/>
      <c r="T141" s="62"/>
      <c r="U141" s="62"/>
      <c r="V141" s="62"/>
    </row>
    <row r="142" spans="1:22">
      <c r="A142" s="81" t="s">
        <v>1749</v>
      </c>
      <c r="B142" s="74">
        <v>4804.94</v>
      </c>
      <c r="C142" s="74">
        <v>640</v>
      </c>
      <c r="D142" s="74">
        <v>4164.94</v>
      </c>
      <c r="E142" s="62"/>
      <c r="F142" s="62"/>
      <c r="G142" s="62"/>
      <c r="H142" s="62"/>
      <c r="I142" s="62"/>
      <c r="J142" s="62"/>
      <c r="K142" s="62"/>
      <c r="L142" s="62"/>
      <c r="M142" s="62"/>
      <c r="N142" s="62"/>
      <c r="O142" s="62"/>
      <c r="P142" s="62"/>
      <c r="Q142" s="62"/>
      <c r="R142" s="62"/>
      <c r="S142" s="62"/>
      <c r="T142" s="62"/>
      <c r="U142" s="62"/>
      <c r="V142" s="62"/>
    </row>
    <row r="143" spans="1:22">
      <c r="A143" s="82" t="s">
        <v>1750</v>
      </c>
      <c r="B143" s="74">
        <v>4164.94</v>
      </c>
      <c r="C143" s="74"/>
      <c r="D143" s="74">
        <v>4164.94</v>
      </c>
      <c r="E143" s="62"/>
      <c r="F143" s="62"/>
      <c r="G143" s="62"/>
      <c r="H143" s="62"/>
      <c r="I143" s="62"/>
      <c r="J143" s="62"/>
      <c r="K143" s="62"/>
      <c r="L143" s="62"/>
      <c r="M143" s="62"/>
      <c r="N143" s="62"/>
      <c r="O143" s="62"/>
      <c r="P143" s="62"/>
      <c r="Q143" s="62"/>
      <c r="R143" s="62"/>
      <c r="S143" s="62"/>
      <c r="T143" s="62"/>
      <c r="U143" s="62"/>
      <c r="V143" s="62"/>
    </row>
    <row r="144" spans="1:22">
      <c r="A144" s="82" t="s">
        <v>1751</v>
      </c>
      <c r="B144" s="74">
        <v>640</v>
      </c>
      <c r="C144" s="74">
        <v>640</v>
      </c>
      <c r="D144" s="74"/>
      <c r="E144" s="62"/>
      <c r="F144" s="62"/>
      <c r="G144" s="62"/>
      <c r="H144" s="62"/>
      <c r="I144" s="62"/>
      <c r="J144" s="62"/>
      <c r="K144" s="62"/>
      <c r="L144" s="62"/>
      <c r="M144" s="62"/>
      <c r="N144" s="62"/>
      <c r="O144" s="62"/>
      <c r="P144" s="62"/>
      <c r="Q144" s="62"/>
      <c r="R144" s="62"/>
      <c r="S144" s="62"/>
      <c r="T144" s="62"/>
      <c r="U144" s="62"/>
      <c r="V144" s="62"/>
    </row>
    <row r="145" spans="1:22">
      <c r="A145" s="81" t="s">
        <v>1752</v>
      </c>
      <c r="B145" s="74">
        <v>540</v>
      </c>
      <c r="C145" s="74">
        <v>540</v>
      </c>
      <c r="D145" s="74"/>
      <c r="E145" s="62"/>
      <c r="F145" s="62"/>
      <c r="G145" s="62"/>
      <c r="H145" s="62"/>
      <c r="I145" s="62"/>
      <c r="J145" s="62"/>
      <c r="K145" s="62"/>
      <c r="L145" s="62"/>
      <c r="M145" s="62"/>
      <c r="N145" s="62"/>
      <c r="O145" s="62"/>
      <c r="P145" s="62"/>
      <c r="Q145" s="62"/>
      <c r="R145" s="62"/>
      <c r="S145" s="62"/>
      <c r="T145" s="62"/>
      <c r="U145" s="62"/>
      <c r="V145" s="62"/>
    </row>
    <row r="146" spans="1:22">
      <c r="A146" s="82" t="s">
        <v>1753</v>
      </c>
      <c r="B146" s="74">
        <v>540</v>
      </c>
      <c r="C146" s="74">
        <v>540</v>
      </c>
      <c r="D146" s="74"/>
      <c r="E146" s="62"/>
      <c r="F146" s="62"/>
      <c r="G146" s="62"/>
      <c r="H146" s="62"/>
      <c r="I146" s="62"/>
      <c r="J146" s="62"/>
      <c r="K146" s="62"/>
      <c r="L146" s="62"/>
      <c r="M146" s="62"/>
      <c r="N146" s="62"/>
      <c r="O146" s="62"/>
      <c r="P146" s="62"/>
      <c r="Q146" s="62"/>
      <c r="R146" s="62"/>
      <c r="S146" s="62"/>
      <c r="T146" s="62"/>
      <c r="U146" s="62"/>
      <c r="V146" s="62"/>
    </row>
    <row r="147" spans="1:22">
      <c r="A147" s="81" t="s">
        <v>1754</v>
      </c>
      <c r="B147" s="74">
        <v>800</v>
      </c>
      <c r="C147" s="74"/>
      <c r="D147" s="74">
        <v>800</v>
      </c>
      <c r="E147" s="62"/>
      <c r="F147" s="62"/>
      <c r="G147" s="62"/>
      <c r="H147" s="62"/>
      <c r="I147" s="62"/>
      <c r="J147" s="62"/>
      <c r="K147" s="62"/>
      <c r="L147" s="62"/>
      <c r="M147" s="62"/>
      <c r="N147" s="62"/>
      <c r="O147" s="62"/>
      <c r="P147" s="62"/>
      <c r="Q147" s="62"/>
      <c r="R147" s="62"/>
      <c r="S147" s="62"/>
      <c r="T147" s="62"/>
      <c r="U147" s="62"/>
      <c r="V147" s="62"/>
    </row>
    <row r="148" spans="1:22">
      <c r="A148" s="82" t="s">
        <v>1755</v>
      </c>
      <c r="B148" s="74">
        <v>800</v>
      </c>
      <c r="C148" s="74"/>
      <c r="D148" s="74">
        <v>800</v>
      </c>
      <c r="E148" s="62"/>
      <c r="F148" s="62"/>
      <c r="G148" s="62"/>
      <c r="H148" s="62"/>
      <c r="I148" s="62"/>
      <c r="J148" s="62"/>
      <c r="K148" s="62"/>
      <c r="L148" s="62"/>
      <c r="M148" s="62"/>
      <c r="N148" s="62"/>
      <c r="O148" s="62"/>
      <c r="P148" s="62"/>
      <c r="Q148" s="62"/>
      <c r="R148" s="62"/>
      <c r="S148" s="62"/>
      <c r="T148" s="62"/>
      <c r="U148" s="62"/>
      <c r="V148" s="62"/>
    </row>
    <row r="149" spans="1:22">
      <c r="A149" s="81" t="s">
        <v>1756</v>
      </c>
      <c r="B149" s="74">
        <v>1510.8</v>
      </c>
      <c r="C149" s="74">
        <v>1510.8</v>
      </c>
      <c r="D149" s="74"/>
      <c r="E149" s="62"/>
      <c r="F149" s="62"/>
      <c r="G149" s="62"/>
      <c r="H149" s="62"/>
      <c r="I149" s="62"/>
      <c r="J149" s="62"/>
      <c r="K149" s="62"/>
      <c r="L149" s="62"/>
      <c r="M149" s="62"/>
      <c r="N149" s="62"/>
      <c r="O149" s="62"/>
      <c r="P149" s="62"/>
      <c r="Q149" s="62"/>
      <c r="R149" s="62"/>
      <c r="S149" s="62"/>
      <c r="T149" s="62"/>
      <c r="U149" s="62"/>
      <c r="V149" s="62"/>
    </row>
    <row r="150" spans="1:22">
      <c r="A150" s="82" t="s">
        <v>1757</v>
      </c>
      <c r="B150" s="74">
        <v>515</v>
      </c>
      <c r="C150" s="74">
        <v>515</v>
      </c>
      <c r="D150" s="74"/>
      <c r="E150" s="62"/>
      <c r="F150" s="62"/>
      <c r="G150" s="62"/>
      <c r="H150" s="62"/>
      <c r="I150" s="62"/>
      <c r="J150" s="62"/>
      <c r="K150" s="62"/>
      <c r="L150" s="62"/>
      <c r="M150" s="62"/>
      <c r="N150" s="62"/>
      <c r="O150" s="62"/>
      <c r="P150" s="62"/>
      <c r="Q150" s="62"/>
      <c r="R150" s="62"/>
      <c r="S150" s="62"/>
      <c r="T150" s="62"/>
      <c r="U150" s="62"/>
      <c r="V150" s="62"/>
    </row>
    <row r="151" spans="1:22">
      <c r="A151" s="82" t="s">
        <v>1758</v>
      </c>
      <c r="B151" s="74">
        <v>995.8</v>
      </c>
      <c r="C151" s="74">
        <v>995.8</v>
      </c>
      <c r="D151" s="74"/>
      <c r="E151" s="62"/>
      <c r="F151" s="62"/>
      <c r="G151" s="62"/>
      <c r="H151" s="62"/>
      <c r="I151" s="62"/>
      <c r="J151" s="62"/>
      <c r="K151" s="62"/>
      <c r="L151" s="62"/>
      <c r="M151" s="62"/>
      <c r="N151" s="62"/>
      <c r="O151" s="62"/>
      <c r="P151" s="62"/>
      <c r="Q151" s="62"/>
      <c r="R151" s="62"/>
      <c r="S151" s="62"/>
      <c r="T151" s="62"/>
      <c r="U151" s="62"/>
      <c r="V151" s="62"/>
    </row>
    <row r="152" spans="1:22">
      <c r="A152" s="81" t="s">
        <v>1759</v>
      </c>
      <c r="B152" s="74">
        <v>1200</v>
      </c>
      <c r="C152" s="74">
        <v>1200</v>
      </c>
      <c r="D152" s="74"/>
      <c r="E152" s="62"/>
      <c r="F152" s="62"/>
      <c r="G152" s="62"/>
      <c r="H152" s="62"/>
      <c r="I152" s="62"/>
      <c r="J152" s="62"/>
      <c r="K152" s="62"/>
      <c r="L152" s="62"/>
      <c r="M152" s="62"/>
      <c r="N152" s="62"/>
      <c r="O152" s="62"/>
      <c r="P152" s="62"/>
      <c r="Q152" s="62"/>
      <c r="R152" s="62"/>
      <c r="S152" s="62"/>
      <c r="T152" s="62"/>
      <c r="U152" s="62"/>
      <c r="V152" s="62"/>
    </row>
    <row r="153" spans="1:22">
      <c r="A153" s="82" t="s">
        <v>1760</v>
      </c>
      <c r="B153" s="74">
        <v>500</v>
      </c>
      <c r="C153" s="74">
        <v>500</v>
      </c>
      <c r="D153" s="74"/>
      <c r="E153" s="62"/>
      <c r="F153" s="62"/>
      <c r="G153" s="62"/>
      <c r="H153" s="62"/>
      <c r="I153" s="62"/>
      <c r="J153" s="62"/>
      <c r="K153" s="62"/>
      <c r="L153" s="62"/>
      <c r="M153" s="62"/>
      <c r="N153" s="62"/>
      <c r="O153" s="62"/>
      <c r="P153" s="62"/>
      <c r="Q153" s="62"/>
      <c r="R153" s="62"/>
      <c r="S153" s="62"/>
      <c r="T153" s="62"/>
      <c r="U153" s="62"/>
      <c r="V153" s="62"/>
    </row>
    <row r="154" spans="1:22">
      <c r="A154" s="82" t="s">
        <v>1761</v>
      </c>
      <c r="B154" s="74">
        <v>700</v>
      </c>
      <c r="C154" s="74">
        <v>700</v>
      </c>
      <c r="D154" s="74"/>
      <c r="E154" s="62"/>
      <c r="F154" s="62"/>
      <c r="G154" s="62"/>
      <c r="H154" s="62"/>
      <c r="I154" s="62"/>
      <c r="J154" s="62"/>
      <c r="K154" s="62"/>
      <c r="L154" s="62"/>
      <c r="M154" s="62"/>
      <c r="N154" s="62"/>
      <c r="O154" s="62"/>
      <c r="P154" s="62"/>
      <c r="Q154" s="62"/>
      <c r="R154" s="62"/>
      <c r="S154" s="62"/>
      <c r="T154" s="62"/>
      <c r="U154" s="62"/>
      <c r="V154" s="62"/>
    </row>
    <row r="155" spans="1:22">
      <c r="A155" s="81" t="s">
        <v>1762</v>
      </c>
      <c r="B155" s="74">
        <v>27089.1</v>
      </c>
      <c r="C155" s="74">
        <v>25889.1</v>
      </c>
      <c r="D155" s="74">
        <v>1200</v>
      </c>
      <c r="E155" s="62"/>
      <c r="F155" s="62"/>
      <c r="G155" s="62"/>
      <c r="H155" s="62"/>
      <c r="I155" s="62"/>
      <c r="J155" s="62"/>
      <c r="K155" s="62"/>
      <c r="L155" s="62"/>
      <c r="M155" s="62"/>
      <c r="N155" s="62"/>
      <c r="O155" s="62"/>
      <c r="P155" s="62"/>
      <c r="Q155" s="62"/>
      <c r="R155" s="62"/>
      <c r="S155" s="62"/>
      <c r="T155" s="62"/>
      <c r="U155" s="62"/>
      <c r="V155" s="62"/>
    </row>
    <row r="156" spans="1:22">
      <c r="A156" s="82" t="s">
        <v>1763</v>
      </c>
      <c r="B156" s="74">
        <v>775</v>
      </c>
      <c r="C156" s="74">
        <v>775</v>
      </c>
      <c r="D156" s="74"/>
      <c r="E156" s="62"/>
      <c r="F156" s="62"/>
      <c r="G156" s="62"/>
      <c r="H156" s="62"/>
      <c r="I156" s="62"/>
      <c r="J156" s="62"/>
      <c r="K156" s="62"/>
      <c r="L156" s="62"/>
      <c r="M156" s="62"/>
      <c r="N156" s="62"/>
      <c r="O156" s="62"/>
      <c r="P156" s="62"/>
      <c r="Q156" s="62"/>
      <c r="R156" s="62"/>
      <c r="S156" s="62"/>
      <c r="T156" s="62"/>
      <c r="U156" s="62"/>
      <c r="V156" s="62"/>
    </row>
    <row r="157" s="75" customFormat="1" ht="24" customHeight="1" spans="1:22">
      <c r="A157" s="82" t="s">
        <v>1764</v>
      </c>
      <c r="B157" s="83">
        <v>1200</v>
      </c>
      <c r="C157" s="83"/>
      <c r="D157" s="83">
        <v>1200</v>
      </c>
      <c r="E157" s="84"/>
      <c r="F157" s="84"/>
      <c r="G157" s="84"/>
      <c r="H157" s="84"/>
      <c r="I157" s="84"/>
      <c r="J157" s="84"/>
      <c r="K157" s="84"/>
      <c r="L157" s="84"/>
      <c r="M157" s="84"/>
      <c r="N157" s="84"/>
      <c r="O157" s="84"/>
      <c r="P157" s="84"/>
      <c r="Q157" s="84"/>
      <c r="R157" s="84"/>
      <c r="S157" s="84"/>
      <c r="T157" s="84"/>
      <c r="U157" s="84"/>
      <c r="V157" s="84"/>
    </row>
    <row r="158" spans="1:22">
      <c r="A158" s="82" t="s">
        <v>1765</v>
      </c>
      <c r="B158" s="74">
        <v>600</v>
      </c>
      <c r="C158" s="74">
        <v>600</v>
      </c>
      <c r="D158" s="74"/>
      <c r="E158" s="62"/>
      <c r="F158" s="62"/>
      <c r="G158" s="62"/>
      <c r="H158" s="62"/>
      <c r="I158" s="62"/>
      <c r="J158" s="62"/>
      <c r="K158" s="62"/>
      <c r="L158" s="62"/>
      <c r="M158" s="62"/>
      <c r="N158" s="62"/>
      <c r="O158" s="62"/>
      <c r="P158" s="62"/>
      <c r="Q158" s="62"/>
      <c r="R158" s="62"/>
      <c r="S158" s="62"/>
      <c r="T158" s="62"/>
      <c r="U158" s="62"/>
      <c r="V158" s="62"/>
    </row>
    <row r="159" spans="1:22">
      <c r="A159" s="82" t="s">
        <v>1766</v>
      </c>
      <c r="B159" s="74">
        <v>8120</v>
      </c>
      <c r="C159" s="74">
        <v>8120</v>
      </c>
      <c r="D159" s="74"/>
      <c r="E159" s="62"/>
      <c r="F159" s="62"/>
      <c r="G159" s="62"/>
      <c r="H159" s="62"/>
      <c r="I159" s="62"/>
      <c r="J159" s="62"/>
      <c r="K159" s="62"/>
      <c r="L159" s="62"/>
      <c r="M159" s="62"/>
      <c r="N159" s="62"/>
      <c r="O159" s="62"/>
      <c r="P159" s="62"/>
      <c r="Q159" s="62"/>
      <c r="R159" s="62"/>
      <c r="S159" s="62"/>
      <c r="T159" s="62"/>
      <c r="U159" s="62"/>
      <c r="V159" s="62"/>
    </row>
    <row r="160" spans="1:22">
      <c r="A160" s="82" t="s">
        <v>1767</v>
      </c>
      <c r="B160" s="74">
        <v>5000</v>
      </c>
      <c r="C160" s="74">
        <v>5000</v>
      </c>
      <c r="D160" s="74"/>
      <c r="E160" s="62"/>
      <c r="F160" s="62"/>
      <c r="G160" s="62"/>
      <c r="H160" s="62"/>
      <c r="I160" s="62"/>
      <c r="J160" s="62"/>
      <c r="K160" s="62"/>
      <c r="L160" s="62"/>
      <c r="M160" s="62"/>
      <c r="N160" s="62"/>
      <c r="O160" s="62"/>
      <c r="P160" s="62"/>
      <c r="Q160" s="62"/>
      <c r="R160" s="62"/>
      <c r="S160" s="62"/>
      <c r="T160" s="62"/>
      <c r="U160" s="62"/>
      <c r="V160" s="62"/>
    </row>
    <row r="161" spans="1:22">
      <c r="A161" s="82" t="s">
        <v>1768</v>
      </c>
      <c r="B161" s="74">
        <v>10108</v>
      </c>
      <c r="C161" s="74">
        <v>10108</v>
      </c>
      <c r="D161" s="74"/>
      <c r="E161" s="62"/>
      <c r="F161" s="62"/>
      <c r="G161" s="62"/>
      <c r="H161" s="62"/>
      <c r="I161" s="62"/>
      <c r="J161" s="62"/>
      <c r="K161" s="62"/>
      <c r="L161" s="62"/>
      <c r="M161" s="62"/>
      <c r="N161" s="62"/>
      <c r="O161" s="62"/>
      <c r="P161" s="62"/>
      <c r="Q161" s="62"/>
      <c r="R161" s="62"/>
      <c r="S161" s="62"/>
      <c r="T161" s="62"/>
      <c r="U161" s="62"/>
      <c r="V161" s="62"/>
    </row>
    <row r="162" spans="1:22">
      <c r="A162" s="82" t="s">
        <v>1769</v>
      </c>
      <c r="B162" s="74">
        <v>738.9</v>
      </c>
      <c r="C162" s="74">
        <v>738.9</v>
      </c>
      <c r="D162" s="74"/>
      <c r="E162" s="62"/>
      <c r="F162" s="62"/>
      <c r="G162" s="62"/>
      <c r="H162" s="62"/>
      <c r="I162" s="62"/>
      <c r="J162" s="62"/>
      <c r="K162" s="62"/>
      <c r="L162" s="62"/>
      <c r="M162" s="62"/>
      <c r="N162" s="62"/>
      <c r="O162" s="62"/>
      <c r="P162" s="62"/>
      <c r="Q162" s="62"/>
      <c r="R162" s="62"/>
      <c r="S162" s="62"/>
      <c r="T162" s="62"/>
      <c r="U162" s="62"/>
      <c r="V162" s="62"/>
    </row>
    <row r="163" spans="1:22">
      <c r="A163" s="82" t="s">
        <v>1770</v>
      </c>
      <c r="B163" s="74">
        <v>547.2</v>
      </c>
      <c r="C163" s="74">
        <v>547.2</v>
      </c>
      <c r="D163" s="74"/>
      <c r="E163" s="62"/>
      <c r="F163" s="62"/>
      <c r="G163" s="62"/>
      <c r="H163" s="62"/>
      <c r="I163" s="62"/>
      <c r="J163" s="62"/>
      <c r="K163" s="62"/>
      <c r="L163" s="62"/>
      <c r="M163" s="62"/>
      <c r="N163" s="62"/>
      <c r="O163" s="62"/>
      <c r="P163" s="62"/>
      <c r="Q163" s="62"/>
      <c r="R163" s="62"/>
      <c r="S163" s="62"/>
      <c r="T163" s="62"/>
      <c r="U163" s="62"/>
      <c r="V163" s="62"/>
    </row>
    <row r="164" spans="1:22">
      <c r="A164" s="81" t="s">
        <v>1771</v>
      </c>
      <c r="B164" s="74">
        <v>904.68</v>
      </c>
      <c r="C164" s="74">
        <v>904.68</v>
      </c>
      <c r="D164" s="74"/>
      <c r="E164" s="62"/>
      <c r="F164" s="62"/>
      <c r="G164" s="62"/>
      <c r="H164" s="62"/>
      <c r="I164" s="62"/>
      <c r="J164" s="62"/>
      <c r="K164" s="62"/>
      <c r="L164" s="62"/>
      <c r="M164" s="62"/>
      <c r="N164" s="62"/>
      <c r="O164" s="62"/>
      <c r="P164" s="62"/>
      <c r="Q164" s="62"/>
      <c r="R164" s="62"/>
      <c r="S164" s="62"/>
      <c r="T164" s="62"/>
      <c r="U164" s="62"/>
      <c r="V164" s="62"/>
    </row>
    <row r="165" spans="1:22">
      <c r="A165" s="82" t="s">
        <v>1772</v>
      </c>
      <c r="B165" s="74">
        <v>904.68</v>
      </c>
      <c r="C165" s="74">
        <v>904.68</v>
      </c>
      <c r="D165" s="74"/>
      <c r="E165" s="62"/>
      <c r="F165" s="62"/>
      <c r="G165" s="62"/>
      <c r="H165" s="62"/>
      <c r="I165" s="62"/>
      <c r="J165" s="62"/>
      <c r="K165" s="62"/>
      <c r="L165" s="62"/>
      <c r="M165" s="62"/>
      <c r="N165" s="62"/>
      <c r="O165" s="62"/>
      <c r="P165" s="62"/>
      <c r="Q165" s="62"/>
      <c r="R165" s="62"/>
      <c r="S165" s="62"/>
      <c r="T165" s="62"/>
      <c r="U165" s="62"/>
      <c r="V165" s="62"/>
    </row>
    <row r="166" spans="1:22">
      <c r="A166" s="81" t="s">
        <v>1773</v>
      </c>
      <c r="B166" s="74">
        <v>500</v>
      </c>
      <c r="C166" s="74">
        <v>500</v>
      </c>
      <c r="D166" s="74"/>
      <c r="E166" s="62"/>
      <c r="F166" s="62"/>
      <c r="G166" s="62"/>
      <c r="H166" s="62"/>
      <c r="I166" s="62"/>
      <c r="J166" s="62"/>
      <c r="K166" s="62"/>
      <c r="L166" s="62"/>
      <c r="M166" s="62"/>
      <c r="N166" s="62"/>
      <c r="O166" s="62"/>
      <c r="P166" s="62"/>
      <c r="Q166" s="62"/>
      <c r="R166" s="62"/>
      <c r="S166" s="62"/>
      <c r="T166" s="62"/>
      <c r="U166" s="62"/>
      <c r="V166" s="62"/>
    </row>
    <row r="167" spans="1:22">
      <c r="A167" s="82" t="s">
        <v>1774</v>
      </c>
      <c r="B167" s="74">
        <v>500</v>
      </c>
      <c r="C167" s="74">
        <v>500</v>
      </c>
      <c r="D167" s="74"/>
      <c r="E167" s="62"/>
      <c r="F167" s="62"/>
      <c r="G167" s="62"/>
      <c r="H167" s="62"/>
      <c r="I167" s="62"/>
      <c r="J167" s="62"/>
      <c r="K167" s="62"/>
      <c r="L167" s="62"/>
      <c r="M167" s="62"/>
      <c r="N167" s="62"/>
      <c r="O167" s="62"/>
      <c r="P167" s="62"/>
      <c r="Q167" s="62"/>
      <c r="R167" s="62"/>
      <c r="S167" s="62"/>
      <c r="T167" s="62"/>
      <c r="U167" s="62"/>
      <c r="V167" s="62"/>
    </row>
    <row r="168" spans="1:22">
      <c r="A168" s="81" t="s">
        <v>1775</v>
      </c>
      <c r="B168" s="74">
        <v>35891.5</v>
      </c>
      <c r="C168" s="74">
        <v>35891.5</v>
      </c>
      <c r="D168" s="74"/>
      <c r="E168" s="62"/>
      <c r="F168" s="62"/>
      <c r="G168" s="62"/>
      <c r="H168" s="62"/>
      <c r="I168" s="62"/>
      <c r="J168" s="62"/>
      <c r="K168" s="62"/>
      <c r="L168" s="62"/>
      <c r="M168" s="62"/>
      <c r="N168" s="62"/>
      <c r="O168" s="62"/>
      <c r="P168" s="62"/>
      <c r="Q168" s="62"/>
      <c r="R168" s="62"/>
      <c r="S168" s="62"/>
      <c r="T168" s="62"/>
      <c r="U168" s="62"/>
      <c r="V168" s="62"/>
    </row>
    <row r="169" spans="1:22">
      <c r="A169" s="82" t="s">
        <v>1776</v>
      </c>
      <c r="B169" s="74">
        <v>1940.42</v>
      </c>
      <c r="C169" s="74">
        <v>1940.42</v>
      </c>
      <c r="D169" s="74"/>
      <c r="E169" s="62"/>
      <c r="F169" s="62"/>
      <c r="G169" s="62"/>
      <c r="H169" s="62"/>
      <c r="I169" s="62"/>
      <c r="J169" s="62"/>
      <c r="K169" s="62"/>
      <c r="L169" s="62"/>
      <c r="M169" s="62"/>
      <c r="N169" s="62"/>
      <c r="O169" s="62"/>
      <c r="P169" s="62"/>
      <c r="Q169" s="62"/>
      <c r="R169" s="62"/>
      <c r="S169" s="62"/>
      <c r="T169" s="62"/>
      <c r="U169" s="62"/>
      <c r="V169" s="62"/>
    </row>
    <row r="170" spans="1:22">
      <c r="A170" s="82" t="s">
        <v>1777</v>
      </c>
      <c r="B170" s="74">
        <v>1891.66</v>
      </c>
      <c r="C170" s="74">
        <v>1891.66</v>
      </c>
      <c r="D170" s="74"/>
      <c r="E170" s="62"/>
      <c r="F170" s="62"/>
      <c r="G170" s="62"/>
      <c r="H170" s="62"/>
      <c r="I170" s="62"/>
      <c r="J170" s="62"/>
      <c r="K170" s="62"/>
      <c r="L170" s="62"/>
      <c r="M170" s="62"/>
      <c r="N170" s="62"/>
      <c r="O170" s="62"/>
      <c r="P170" s="62"/>
      <c r="Q170" s="62"/>
      <c r="R170" s="62"/>
      <c r="S170" s="62"/>
      <c r="T170" s="62"/>
      <c r="U170" s="62"/>
      <c r="V170" s="62"/>
    </row>
    <row r="171" spans="1:22">
      <c r="A171" s="82" t="s">
        <v>1778</v>
      </c>
      <c r="B171" s="74">
        <v>4757.02</v>
      </c>
      <c r="C171" s="74">
        <v>4757.02</v>
      </c>
      <c r="D171" s="74"/>
      <c r="E171" s="62"/>
      <c r="F171" s="62"/>
      <c r="G171" s="62"/>
      <c r="H171" s="62"/>
      <c r="I171" s="62"/>
      <c r="J171" s="62"/>
      <c r="K171" s="62"/>
      <c r="L171" s="62"/>
      <c r="M171" s="62"/>
      <c r="N171" s="62"/>
      <c r="O171" s="62"/>
      <c r="P171" s="62"/>
      <c r="Q171" s="62"/>
      <c r="R171" s="62"/>
      <c r="S171" s="62"/>
      <c r="T171" s="62"/>
      <c r="U171" s="62"/>
      <c r="V171" s="62"/>
    </row>
    <row r="172" spans="1:22">
      <c r="A172" s="82" t="s">
        <v>1779</v>
      </c>
      <c r="B172" s="74">
        <v>19166.4</v>
      </c>
      <c r="C172" s="74">
        <v>19166.4</v>
      </c>
      <c r="D172" s="74"/>
      <c r="E172" s="62"/>
      <c r="F172" s="62"/>
      <c r="G172" s="62"/>
      <c r="H172" s="62"/>
      <c r="I172" s="62"/>
      <c r="J172" s="62"/>
      <c r="K172" s="62"/>
      <c r="L172" s="62"/>
      <c r="M172" s="62"/>
      <c r="N172" s="62"/>
      <c r="O172" s="62"/>
      <c r="P172" s="62"/>
      <c r="Q172" s="62"/>
      <c r="R172" s="62"/>
      <c r="S172" s="62"/>
      <c r="T172" s="62"/>
      <c r="U172" s="62"/>
      <c r="V172" s="62"/>
    </row>
    <row r="173" spans="1:22">
      <c r="A173" s="82" t="s">
        <v>1780</v>
      </c>
      <c r="B173" s="74">
        <v>7536</v>
      </c>
      <c r="C173" s="74">
        <v>7536</v>
      </c>
      <c r="D173" s="74"/>
      <c r="E173" s="62"/>
      <c r="F173" s="62"/>
      <c r="G173" s="62"/>
      <c r="H173" s="62"/>
      <c r="I173" s="62"/>
      <c r="J173" s="62"/>
      <c r="K173" s="62"/>
      <c r="L173" s="62"/>
      <c r="M173" s="62"/>
      <c r="N173" s="62"/>
      <c r="O173" s="62"/>
      <c r="P173" s="62"/>
      <c r="Q173" s="62"/>
      <c r="R173" s="62"/>
      <c r="S173" s="62"/>
      <c r="T173" s="62"/>
      <c r="U173" s="62"/>
      <c r="V173" s="62"/>
    </row>
    <row r="174" spans="1:22">
      <c r="A174" s="82" t="s">
        <v>1781</v>
      </c>
      <c r="B174" s="74">
        <v>600</v>
      </c>
      <c r="C174" s="74">
        <v>600</v>
      </c>
      <c r="D174" s="74"/>
      <c r="E174" s="62"/>
      <c r="F174" s="62"/>
      <c r="G174" s="62"/>
      <c r="H174" s="62"/>
      <c r="I174" s="62"/>
      <c r="J174" s="62"/>
      <c r="K174" s="62"/>
      <c r="L174" s="62"/>
      <c r="M174" s="62"/>
      <c r="N174" s="62"/>
      <c r="O174" s="62"/>
      <c r="P174" s="62"/>
      <c r="Q174" s="62"/>
      <c r="R174" s="62"/>
      <c r="S174" s="62"/>
      <c r="T174" s="62"/>
      <c r="U174" s="62"/>
      <c r="V174" s="62"/>
    </row>
    <row r="175" spans="1:22">
      <c r="A175" s="81" t="s">
        <v>1782</v>
      </c>
      <c r="B175" s="74">
        <v>24883.08</v>
      </c>
      <c r="C175" s="74">
        <v>24883.08</v>
      </c>
      <c r="D175" s="74"/>
      <c r="E175" s="62"/>
      <c r="F175" s="62"/>
      <c r="G175" s="62"/>
      <c r="H175" s="62"/>
      <c r="I175" s="62"/>
      <c r="J175" s="62"/>
      <c r="K175" s="62"/>
      <c r="L175" s="62"/>
      <c r="M175" s="62"/>
      <c r="N175" s="62"/>
      <c r="O175" s="62"/>
      <c r="P175" s="62"/>
      <c r="Q175" s="62"/>
      <c r="R175" s="62"/>
      <c r="S175" s="62"/>
      <c r="T175" s="62"/>
      <c r="U175" s="62"/>
      <c r="V175" s="62"/>
    </row>
    <row r="176" spans="1:22">
      <c r="A176" s="82" t="s">
        <v>1783</v>
      </c>
      <c r="B176" s="74">
        <v>10000</v>
      </c>
      <c r="C176" s="74">
        <v>10000</v>
      </c>
      <c r="D176" s="74"/>
      <c r="E176" s="62"/>
      <c r="F176" s="62"/>
      <c r="G176" s="62"/>
      <c r="H176" s="62"/>
      <c r="I176" s="62"/>
      <c r="J176" s="62"/>
      <c r="K176" s="62"/>
      <c r="L176" s="62"/>
      <c r="M176" s="62"/>
      <c r="N176" s="62"/>
      <c r="O176" s="62"/>
      <c r="P176" s="62"/>
      <c r="Q176" s="62"/>
      <c r="R176" s="62"/>
      <c r="S176" s="62"/>
      <c r="T176" s="62"/>
      <c r="U176" s="62"/>
      <c r="V176" s="62"/>
    </row>
    <row r="177" spans="1:22">
      <c r="A177" s="82" t="s">
        <v>1784</v>
      </c>
      <c r="B177" s="74">
        <v>8718.1</v>
      </c>
      <c r="C177" s="74">
        <v>8718.1</v>
      </c>
      <c r="D177" s="74"/>
      <c r="E177" s="62"/>
      <c r="F177" s="62"/>
      <c r="G177" s="62"/>
      <c r="H177" s="62"/>
      <c r="I177" s="62"/>
      <c r="J177" s="62"/>
      <c r="K177" s="62"/>
      <c r="L177" s="62"/>
      <c r="M177" s="62"/>
      <c r="N177" s="62"/>
      <c r="O177" s="62"/>
      <c r="P177" s="62"/>
      <c r="Q177" s="62"/>
      <c r="R177" s="62"/>
      <c r="S177" s="62"/>
      <c r="T177" s="62"/>
      <c r="U177" s="62"/>
      <c r="V177" s="62"/>
    </row>
    <row r="178" spans="1:22">
      <c r="A178" s="82" t="s">
        <v>1785</v>
      </c>
      <c r="B178" s="74">
        <v>1386.54</v>
      </c>
      <c r="C178" s="74">
        <v>1386.54</v>
      </c>
      <c r="D178" s="74"/>
      <c r="E178" s="62"/>
      <c r="F178" s="62"/>
      <c r="G178" s="62"/>
      <c r="H178" s="62"/>
      <c r="I178" s="62"/>
      <c r="J178" s="62"/>
      <c r="K178" s="62"/>
      <c r="L178" s="62"/>
      <c r="M178" s="62"/>
      <c r="N178" s="62"/>
      <c r="O178" s="62"/>
      <c r="P178" s="62"/>
      <c r="Q178" s="62"/>
      <c r="R178" s="62"/>
      <c r="S178" s="62"/>
      <c r="T178" s="62"/>
      <c r="U178" s="62"/>
      <c r="V178" s="62"/>
    </row>
    <row r="179" spans="1:22">
      <c r="A179" s="82" t="s">
        <v>1786</v>
      </c>
      <c r="B179" s="74">
        <v>1068.44</v>
      </c>
      <c r="C179" s="74">
        <v>1068.44</v>
      </c>
      <c r="D179" s="74"/>
      <c r="E179" s="62"/>
      <c r="F179" s="62"/>
      <c r="G179" s="62"/>
      <c r="H179" s="62"/>
      <c r="I179" s="62"/>
      <c r="J179" s="62"/>
      <c r="K179" s="62"/>
      <c r="L179" s="62"/>
      <c r="M179" s="62"/>
      <c r="N179" s="62"/>
      <c r="O179" s="62"/>
      <c r="P179" s="62"/>
      <c r="Q179" s="62"/>
      <c r="R179" s="62"/>
      <c r="S179" s="62"/>
      <c r="T179" s="62"/>
      <c r="U179" s="62"/>
      <c r="V179" s="62"/>
    </row>
    <row r="180" spans="1:22">
      <c r="A180" s="82" t="s">
        <v>1787</v>
      </c>
      <c r="B180" s="74">
        <v>664.06</v>
      </c>
      <c r="C180" s="74">
        <v>664.06</v>
      </c>
      <c r="D180" s="74"/>
      <c r="E180" s="62"/>
      <c r="F180" s="62"/>
      <c r="G180" s="62"/>
      <c r="H180" s="62"/>
      <c r="I180" s="62"/>
      <c r="J180" s="62"/>
      <c r="K180" s="62"/>
      <c r="L180" s="62"/>
      <c r="M180" s="62"/>
      <c r="N180" s="62"/>
      <c r="O180" s="62"/>
      <c r="P180" s="62"/>
      <c r="Q180" s="62"/>
      <c r="R180" s="62"/>
      <c r="S180" s="62"/>
      <c r="T180" s="62"/>
      <c r="U180" s="62"/>
      <c r="V180" s="62"/>
    </row>
    <row r="181" spans="1:22">
      <c r="A181" s="82" t="s">
        <v>1788</v>
      </c>
      <c r="B181" s="74">
        <v>3045.94</v>
      </c>
      <c r="C181" s="74">
        <v>3045.94</v>
      </c>
      <c r="D181" s="74"/>
      <c r="E181" s="62"/>
      <c r="F181" s="62"/>
      <c r="G181" s="62"/>
      <c r="H181" s="62"/>
      <c r="I181" s="62"/>
      <c r="J181" s="62"/>
      <c r="K181" s="62"/>
      <c r="L181" s="62"/>
      <c r="M181" s="62"/>
      <c r="N181" s="62"/>
      <c r="O181" s="62"/>
      <c r="P181" s="62"/>
      <c r="Q181" s="62"/>
      <c r="R181" s="62"/>
      <c r="S181" s="62"/>
      <c r="T181" s="62"/>
      <c r="U181" s="62"/>
      <c r="V181" s="62"/>
    </row>
    <row r="182" spans="1:22">
      <c r="A182" s="81" t="s">
        <v>1789</v>
      </c>
      <c r="B182" s="74">
        <v>5495</v>
      </c>
      <c r="C182" s="74"/>
      <c r="D182" s="74">
        <v>5495</v>
      </c>
      <c r="E182" s="62"/>
      <c r="F182" s="62"/>
      <c r="G182" s="62"/>
      <c r="H182" s="62"/>
      <c r="I182" s="62"/>
      <c r="J182" s="62"/>
      <c r="K182" s="62"/>
      <c r="L182" s="62"/>
      <c r="M182" s="62"/>
      <c r="N182" s="62"/>
      <c r="O182" s="62"/>
      <c r="P182" s="62"/>
      <c r="Q182" s="62"/>
      <c r="R182" s="62"/>
      <c r="S182" s="62"/>
      <c r="T182" s="62"/>
      <c r="U182" s="62"/>
      <c r="V182" s="62"/>
    </row>
    <row r="183" spans="1:22">
      <c r="A183" s="82" t="s">
        <v>1790</v>
      </c>
      <c r="B183" s="74">
        <v>3732</v>
      </c>
      <c r="C183" s="74"/>
      <c r="D183" s="74">
        <v>3732</v>
      </c>
      <c r="E183" s="62"/>
      <c r="F183" s="62"/>
      <c r="G183" s="62"/>
      <c r="H183" s="62"/>
      <c r="I183" s="62"/>
      <c r="J183" s="62"/>
      <c r="K183" s="62"/>
      <c r="L183" s="62"/>
      <c r="M183" s="62"/>
      <c r="N183" s="62"/>
      <c r="O183" s="62"/>
      <c r="P183" s="62"/>
      <c r="Q183" s="62"/>
      <c r="R183" s="62"/>
      <c r="S183" s="62"/>
      <c r="T183" s="62"/>
      <c r="U183" s="62"/>
      <c r="V183" s="62"/>
    </row>
    <row r="184" spans="1:22">
      <c r="A184" s="82" t="s">
        <v>1791</v>
      </c>
      <c r="B184" s="74">
        <v>1763</v>
      </c>
      <c r="C184" s="74"/>
      <c r="D184" s="74">
        <v>1763</v>
      </c>
      <c r="E184" s="62"/>
      <c r="F184" s="62"/>
      <c r="G184" s="62"/>
      <c r="H184" s="62"/>
      <c r="I184" s="62"/>
      <c r="J184" s="62"/>
      <c r="K184" s="62"/>
      <c r="L184" s="62"/>
      <c r="M184" s="62"/>
      <c r="N184" s="62"/>
      <c r="O184" s="62"/>
      <c r="P184" s="62"/>
      <c r="Q184" s="62"/>
      <c r="R184" s="62"/>
      <c r="S184" s="62"/>
      <c r="T184" s="62"/>
      <c r="U184" s="62"/>
      <c r="V184" s="62"/>
    </row>
    <row r="185" spans="1:22">
      <c r="A185" s="81" t="s">
        <v>1792</v>
      </c>
      <c r="B185" s="74">
        <v>1030</v>
      </c>
      <c r="C185" s="74">
        <v>1030</v>
      </c>
      <c r="D185" s="74"/>
      <c r="E185" s="62"/>
      <c r="F185" s="62"/>
      <c r="G185" s="62"/>
      <c r="H185" s="62"/>
      <c r="I185" s="62"/>
      <c r="J185" s="62"/>
      <c r="K185" s="62"/>
      <c r="L185" s="62"/>
      <c r="M185" s="62"/>
      <c r="N185" s="62"/>
      <c r="O185" s="62"/>
      <c r="P185" s="62"/>
      <c r="Q185" s="62"/>
      <c r="R185" s="62"/>
      <c r="S185" s="62"/>
      <c r="T185" s="62"/>
      <c r="U185" s="62"/>
      <c r="V185" s="62"/>
    </row>
    <row r="186" spans="1:22">
      <c r="A186" s="82" t="s">
        <v>1793</v>
      </c>
      <c r="B186" s="74">
        <v>1030</v>
      </c>
      <c r="C186" s="74">
        <v>1030</v>
      </c>
      <c r="D186" s="74"/>
      <c r="E186" s="62"/>
      <c r="F186" s="62"/>
      <c r="G186" s="62"/>
      <c r="H186" s="62"/>
      <c r="I186" s="62"/>
      <c r="J186" s="62"/>
      <c r="K186" s="62"/>
      <c r="L186" s="62"/>
      <c r="M186" s="62"/>
      <c r="N186" s="62"/>
      <c r="O186" s="62"/>
      <c r="P186" s="62"/>
      <c r="Q186" s="62"/>
      <c r="R186" s="62"/>
      <c r="S186" s="62"/>
      <c r="T186" s="62"/>
      <c r="U186" s="62"/>
      <c r="V186" s="62"/>
    </row>
    <row r="187" spans="1:22">
      <c r="A187" s="81" t="s">
        <v>1794</v>
      </c>
      <c r="B187" s="74">
        <v>1131.74</v>
      </c>
      <c r="C187" s="74">
        <v>1131.74</v>
      </c>
      <c r="D187" s="74"/>
      <c r="E187" s="62"/>
      <c r="F187" s="62"/>
      <c r="G187" s="62"/>
      <c r="H187" s="62"/>
      <c r="I187" s="62"/>
      <c r="J187" s="62"/>
      <c r="K187" s="62"/>
      <c r="L187" s="62"/>
      <c r="M187" s="62"/>
      <c r="N187" s="62"/>
      <c r="O187" s="62"/>
      <c r="P187" s="62"/>
      <c r="Q187" s="62"/>
      <c r="R187" s="62"/>
      <c r="S187" s="62"/>
      <c r="T187" s="62"/>
      <c r="U187" s="62"/>
      <c r="V187" s="62"/>
    </row>
    <row r="188" spans="1:22">
      <c r="A188" s="82" t="s">
        <v>1795</v>
      </c>
      <c r="B188" s="74">
        <v>1131.74</v>
      </c>
      <c r="C188" s="74">
        <v>1131.74</v>
      </c>
      <c r="D188" s="74"/>
      <c r="E188" s="62"/>
      <c r="F188" s="62"/>
      <c r="G188" s="62"/>
      <c r="H188" s="62"/>
      <c r="I188" s="62"/>
      <c r="J188" s="62"/>
      <c r="K188" s="62"/>
      <c r="L188" s="62"/>
      <c r="M188" s="62"/>
      <c r="N188" s="62"/>
      <c r="O188" s="62"/>
      <c r="P188" s="62"/>
      <c r="Q188" s="62"/>
      <c r="R188" s="62"/>
      <c r="S188" s="62"/>
      <c r="T188" s="62"/>
      <c r="U188" s="62"/>
      <c r="V188" s="62"/>
    </row>
    <row r="189" spans="1:22">
      <c r="A189" s="81" t="s">
        <v>1796</v>
      </c>
      <c r="B189" s="74">
        <v>9605</v>
      </c>
      <c r="C189" s="74">
        <v>9605</v>
      </c>
      <c r="D189" s="74"/>
      <c r="E189" s="62"/>
      <c r="F189" s="62"/>
      <c r="G189" s="62"/>
      <c r="H189" s="62"/>
      <c r="I189" s="62"/>
      <c r="J189" s="62"/>
      <c r="K189" s="62"/>
      <c r="L189" s="62"/>
      <c r="M189" s="62"/>
      <c r="N189" s="62"/>
      <c r="O189" s="62"/>
      <c r="P189" s="62"/>
      <c r="Q189" s="62"/>
      <c r="R189" s="62"/>
      <c r="S189" s="62"/>
      <c r="T189" s="62"/>
      <c r="U189" s="62"/>
      <c r="V189" s="62"/>
    </row>
    <row r="190" spans="1:22">
      <c r="A190" s="82" t="s">
        <v>1797</v>
      </c>
      <c r="B190" s="74">
        <v>780</v>
      </c>
      <c r="C190" s="74">
        <v>780</v>
      </c>
      <c r="D190" s="74"/>
      <c r="E190" s="62"/>
      <c r="F190" s="62"/>
      <c r="G190" s="62"/>
      <c r="H190" s="62"/>
      <c r="I190" s="62"/>
      <c r="J190" s="62"/>
      <c r="K190" s="62"/>
      <c r="L190" s="62"/>
      <c r="M190" s="62"/>
      <c r="N190" s="62"/>
      <c r="O190" s="62"/>
      <c r="P190" s="62"/>
      <c r="Q190" s="62"/>
      <c r="R190" s="62"/>
      <c r="S190" s="62"/>
      <c r="T190" s="62"/>
      <c r="U190" s="62"/>
      <c r="V190" s="62"/>
    </row>
    <row r="191" spans="1:22">
      <c r="A191" s="82" t="s">
        <v>1798</v>
      </c>
      <c r="B191" s="74">
        <v>8825</v>
      </c>
      <c r="C191" s="74">
        <v>8825</v>
      </c>
      <c r="D191" s="74"/>
      <c r="E191" s="62"/>
      <c r="F191" s="62"/>
      <c r="G191" s="62"/>
      <c r="H191" s="62"/>
      <c r="I191" s="62"/>
      <c r="J191" s="62"/>
      <c r="K191" s="62"/>
      <c r="L191" s="62"/>
      <c r="M191" s="62"/>
      <c r="N191" s="62"/>
      <c r="O191" s="62"/>
      <c r="P191" s="62"/>
      <c r="Q191" s="62"/>
      <c r="R191" s="62"/>
      <c r="S191" s="62"/>
      <c r="T191" s="62"/>
      <c r="U191" s="62"/>
      <c r="V191" s="62"/>
    </row>
    <row r="192" spans="1:22">
      <c r="A192" s="81" t="s">
        <v>1799</v>
      </c>
      <c r="B192" s="74">
        <v>540</v>
      </c>
      <c r="C192" s="74">
        <v>540</v>
      </c>
      <c r="D192" s="74"/>
      <c r="E192" s="62"/>
      <c r="F192" s="62"/>
      <c r="G192" s="62"/>
      <c r="H192" s="62"/>
      <c r="I192" s="62"/>
      <c r="J192" s="62"/>
      <c r="K192" s="62"/>
      <c r="L192" s="62"/>
      <c r="M192" s="62"/>
      <c r="N192" s="62"/>
      <c r="O192" s="62"/>
      <c r="P192" s="62"/>
      <c r="Q192" s="62"/>
      <c r="R192" s="62"/>
      <c r="S192" s="62"/>
      <c r="T192" s="62"/>
      <c r="U192" s="62"/>
      <c r="V192" s="62"/>
    </row>
    <row r="193" spans="1:22">
      <c r="A193" s="82" t="s">
        <v>1800</v>
      </c>
      <c r="B193" s="74">
        <v>540</v>
      </c>
      <c r="C193" s="74">
        <v>540</v>
      </c>
      <c r="D193" s="74"/>
      <c r="E193" s="62"/>
      <c r="F193" s="62"/>
      <c r="G193" s="62"/>
      <c r="H193" s="62"/>
      <c r="I193" s="62"/>
      <c r="J193" s="62"/>
      <c r="K193" s="62"/>
      <c r="L193" s="62"/>
      <c r="M193" s="62"/>
      <c r="N193" s="62"/>
      <c r="O193" s="62"/>
      <c r="P193" s="62"/>
      <c r="Q193" s="62"/>
      <c r="R193" s="62"/>
      <c r="S193" s="62"/>
      <c r="T193" s="62"/>
      <c r="U193" s="62"/>
      <c r="V193" s="62"/>
    </row>
    <row r="194" spans="1:22">
      <c r="A194" s="81" t="s">
        <v>1801</v>
      </c>
      <c r="B194" s="74">
        <v>1100272</v>
      </c>
      <c r="C194" s="74">
        <v>285006.19</v>
      </c>
      <c r="D194" s="74">
        <v>815265.81</v>
      </c>
      <c r="E194" s="62"/>
      <c r="F194" s="62"/>
      <c r="G194" s="62"/>
      <c r="H194" s="62"/>
      <c r="I194" s="62"/>
      <c r="J194" s="62"/>
      <c r="K194" s="62"/>
      <c r="L194" s="62"/>
      <c r="M194" s="62"/>
      <c r="N194" s="62"/>
      <c r="O194" s="62"/>
      <c r="P194" s="62"/>
      <c r="Q194" s="62"/>
      <c r="R194" s="62"/>
      <c r="S194" s="62"/>
      <c r="T194" s="62"/>
      <c r="U194" s="62"/>
      <c r="V194" s="62"/>
    </row>
    <row r="195" spans="1:22">
      <c r="A195" s="82" t="s">
        <v>1802</v>
      </c>
      <c r="B195" s="74">
        <v>800</v>
      </c>
      <c r="C195" s="74">
        <v>800</v>
      </c>
      <c r="D195" s="74"/>
      <c r="E195" s="62"/>
      <c r="F195" s="62"/>
      <c r="G195" s="62"/>
      <c r="H195" s="62"/>
      <c r="I195" s="62"/>
      <c r="J195" s="62"/>
      <c r="K195" s="62"/>
      <c r="L195" s="62"/>
      <c r="M195" s="62"/>
      <c r="N195" s="62"/>
      <c r="O195" s="62"/>
      <c r="P195" s="62"/>
      <c r="Q195" s="62"/>
      <c r="R195" s="62"/>
      <c r="S195" s="62"/>
      <c r="T195" s="62"/>
      <c r="U195" s="62"/>
      <c r="V195" s="62"/>
    </row>
    <row r="196" spans="1:22">
      <c r="A196" s="82" t="s">
        <v>1803</v>
      </c>
      <c r="B196" s="74">
        <v>1400</v>
      </c>
      <c r="C196" s="74">
        <v>1400</v>
      </c>
      <c r="D196" s="74"/>
      <c r="E196" s="62"/>
      <c r="F196" s="62"/>
      <c r="G196" s="62"/>
      <c r="H196" s="62"/>
      <c r="I196" s="62"/>
      <c r="J196" s="62"/>
      <c r="K196" s="62"/>
      <c r="L196" s="62"/>
      <c r="M196" s="62"/>
      <c r="N196" s="62"/>
      <c r="O196" s="62"/>
      <c r="P196" s="62"/>
      <c r="Q196" s="62"/>
      <c r="R196" s="62"/>
      <c r="S196" s="62"/>
      <c r="T196" s="62"/>
      <c r="U196" s="62"/>
      <c r="V196" s="62"/>
    </row>
    <row r="197" spans="1:22">
      <c r="A197" s="82" t="s">
        <v>1804</v>
      </c>
      <c r="B197" s="74">
        <v>25530</v>
      </c>
      <c r="C197" s="74"/>
      <c r="D197" s="74">
        <v>25530</v>
      </c>
      <c r="E197" s="62"/>
      <c r="F197" s="62"/>
      <c r="G197" s="62"/>
      <c r="H197" s="62"/>
      <c r="I197" s="62"/>
      <c r="J197" s="62"/>
      <c r="K197" s="62"/>
      <c r="L197" s="62"/>
      <c r="M197" s="62"/>
      <c r="N197" s="62"/>
      <c r="O197" s="62"/>
      <c r="P197" s="62"/>
      <c r="Q197" s="62"/>
      <c r="R197" s="62"/>
      <c r="S197" s="62"/>
      <c r="T197" s="62"/>
      <c r="U197" s="62"/>
      <c r="V197" s="62"/>
    </row>
    <row r="198" spans="1:22">
      <c r="A198" s="82" t="s">
        <v>1805</v>
      </c>
      <c r="B198" s="74">
        <v>35414</v>
      </c>
      <c r="C198" s="74"/>
      <c r="D198" s="74">
        <v>35414</v>
      </c>
      <c r="E198" s="62"/>
      <c r="F198" s="62"/>
      <c r="G198" s="62"/>
      <c r="H198" s="62"/>
      <c r="I198" s="62"/>
      <c r="J198" s="62"/>
      <c r="K198" s="62"/>
      <c r="L198" s="62"/>
      <c r="M198" s="62"/>
      <c r="N198" s="62"/>
      <c r="O198" s="62"/>
      <c r="P198" s="62"/>
      <c r="Q198" s="62"/>
      <c r="R198" s="62"/>
      <c r="S198" s="62"/>
      <c r="T198" s="62"/>
      <c r="U198" s="62"/>
      <c r="V198" s="62"/>
    </row>
    <row r="199" spans="1:22">
      <c r="A199" s="82" t="s">
        <v>1806</v>
      </c>
      <c r="B199" s="74">
        <v>66314</v>
      </c>
      <c r="C199" s="74"/>
      <c r="D199" s="74">
        <v>66314</v>
      </c>
      <c r="E199" s="62"/>
      <c r="F199" s="62"/>
      <c r="G199" s="62"/>
      <c r="H199" s="62"/>
      <c r="I199" s="62"/>
      <c r="J199" s="62"/>
      <c r="K199" s="62"/>
      <c r="L199" s="62"/>
      <c r="M199" s="62"/>
      <c r="N199" s="62"/>
      <c r="O199" s="62"/>
      <c r="P199" s="62"/>
      <c r="Q199" s="62"/>
      <c r="R199" s="62"/>
      <c r="S199" s="62"/>
      <c r="T199" s="62"/>
      <c r="U199" s="62"/>
      <c r="V199" s="62"/>
    </row>
    <row r="200" spans="1:22">
      <c r="A200" s="82" t="s">
        <v>1807</v>
      </c>
      <c r="B200" s="74">
        <v>60000</v>
      </c>
      <c r="C200" s="74"/>
      <c r="D200" s="74">
        <v>60000</v>
      </c>
      <c r="E200" s="62"/>
      <c r="F200" s="62"/>
      <c r="G200" s="62"/>
      <c r="H200" s="62"/>
      <c r="I200" s="62"/>
      <c r="J200" s="62"/>
      <c r="K200" s="62"/>
      <c r="L200" s="62"/>
      <c r="M200" s="62"/>
      <c r="N200" s="62"/>
      <c r="O200" s="62"/>
      <c r="P200" s="62"/>
      <c r="Q200" s="62"/>
      <c r="R200" s="62"/>
      <c r="S200" s="62"/>
      <c r="T200" s="62"/>
      <c r="U200" s="62"/>
      <c r="V200" s="62"/>
    </row>
    <row r="201" spans="1:22">
      <c r="A201" s="82" t="s">
        <v>1808</v>
      </c>
      <c r="B201" s="74">
        <v>20000</v>
      </c>
      <c r="C201" s="74"/>
      <c r="D201" s="74">
        <v>20000</v>
      </c>
      <c r="E201" s="62"/>
      <c r="F201" s="62"/>
      <c r="G201" s="62"/>
      <c r="H201" s="62"/>
      <c r="I201" s="62"/>
      <c r="J201" s="62"/>
      <c r="K201" s="62"/>
      <c r="L201" s="62"/>
      <c r="M201" s="62"/>
      <c r="N201" s="62"/>
      <c r="O201" s="62"/>
      <c r="P201" s="62"/>
      <c r="Q201" s="62"/>
      <c r="R201" s="62"/>
      <c r="S201" s="62"/>
      <c r="T201" s="62"/>
      <c r="U201" s="62"/>
      <c r="V201" s="62"/>
    </row>
    <row r="202" spans="1:22">
      <c r="A202" s="82" t="s">
        <v>1809</v>
      </c>
      <c r="B202" s="74">
        <v>176000</v>
      </c>
      <c r="C202" s="74"/>
      <c r="D202" s="74">
        <v>176000</v>
      </c>
      <c r="E202" s="62"/>
      <c r="F202" s="62"/>
      <c r="G202" s="62"/>
      <c r="H202" s="62"/>
      <c r="I202" s="62"/>
      <c r="J202" s="62"/>
      <c r="K202" s="62"/>
      <c r="L202" s="62"/>
      <c r="M202" s="62"/>
      <c r="N202" s="62"/>
      <c r="O202" s="62"/>
      <c r="P202" s="62"/>
      <c r="Q202" s="62"/>
      <c r="R202" s="62"/>
      <c r="S202" s="62"/>
      <c r="T202" s="62"/>
      <c r="U202" s="62"/>
      <c r="V202" s="62"/>
    </row>
    <row r="203" spans="1:22">
      <c r="A203" s="82" t="s">
        <v>1810</v>
      </c>
      <c r="B203" s="74">
        <v>15000</v>
      </c>
      <c r="C203" s="74"/>
      <c r="D203" s="74">
        <v>15000</v>
      </c>
      <c r="E203" s="62"/>
      <c r="F203" s="62"/>
      <c r="G203" s="62"/>
      <c r="H203" s="62"/>
      <c r="I203" s="62"/>
      <c r="J203" s="62"/>
      <c r="K203" s="62"/>
      <c r="L203" s="62"/>
      <c r="M203" s="62"/>
      <c r="N203" s="62"/>
      <c r="O203" s="62"/>
      <c r="P203" s="62"/>
      <c r="Q203" s="62"/>
      <c r="R203" s="62"/>
      <c r="S203" s="62"/>
      <c r="T203" s="62"/>
      <c r="U203" s="62"/>
      <c r="V203" s="62"/>
    </row>
    <row r="204" spans="1:22">
      <c r="A204" s="82" t="s">
        <v>1811</v>
      </c>
      <c r="B204" s="74">
        <v>15000</v>
      </c>
      <c r="C204" s="74"/>
      <c r="D204" s="74">
        <v>15000</v>
      </c>
      <c r="E204" s="62"/>
      <c r="F204" s="62"/>
      <c r="G204" s="62"/>
      <c r="H204" s="62"/>
      <c r="I204" s="62"/>
      <c r="J204" s="62"/>
      <c r="K204" s="62"/>
      <c r="L204" s="62"/>
      <c r="M204" s="62"/>
      <c r="N204" s="62"/>
      <c r="O204" s="62"/>
      <c r="P204" s="62"/>
      <c r="Q204" s="62"/>
      <c r="R204" s="62"/>
      <c r="S204" s="62"/>
      <c r="T204" s="62"/>
      <c r="U204" s="62"/>
      <c r="V204" s="62"/>
    </row>
    <row r="205" spans="1:22">
      <c r="A205" s="82" t="s">
        <v>1812</v>
      </c>
      <c r="B205" s="74">
        <v>500</v>
      </c>
      <c r="C205" s="74"/>
      <c r="D205" s="74">
        <v>500</v>
      </c>
      <c r="E205" s="62"/>
      <c r="F205" s="62"/>
      <c r="G205" s="62"/>
      <c r="H205" s="62"/>
      <c r="I205" s="62"/>
      <c r="J205" s="62"/>
      <c r="K205" s="62"/>
      <c r="L205" s="62"/>
      <c r="M205" s="62"/>
      <c r="N205" s="62"/>
      <c r="O205" s="62"/>
      <c r="P205" s="62"/>
      <c r="Q205" s="62"/>
      <c r="R205" s="62"/>
      <c r="S205" s="62"/>
      <c r="T205" s="62"/>
      <c r="U205" s="62"/>
      <c r="V205" s="62"/>
    </row>
    <row r="206" spans="1:22">
      <c r="A206" s="82" t="s">
        <v>1813</v>
      </c>
      <c r="B206" s="74">
        <v>2600</v>
      </c>
      <c r="C206" s="74"/>
      <c r="D206" s="74">
        <v>2600</v>
      </c>
      <c r="E206" s="62"/>
      <c r="F206" s="62"/>
      <c r="G206" s="62"/>
      <c r="H206" s="62"/>
      <c r="I206" s="62"/>
      <c r="J206" s="62"/>
      <c r="K206" s="62"/>
      <c r="L206" s="62"/>
      <c r="M206" s="62"/>
      <c r="N206" s="62"/>
      <c r="O206" s="62"/>
      <c r="P206" s="62"/>
      <c r="Q206" s="62"/>
      <c r="R206" s="62"/>
      <c r="S206" s="62"/>
      <c r="T206" s="62"/>
      <c r="U206" s="62"/>
      <c r="V206" s="62"/>
    </row>
    <row r="207" spans="1:22">
      <c r="A207" s="82" t="s">
        <v>1814</v>
      </c>
      <c r="B207" s="74">
        <v>1400</v>
      </c>
      <c r="C207" s="74"/>
      <c r="D207" s="74">
        <v>1400</v>
      </c>
      <c r="E207" s="62"/>
      <c r="F207" s="62"/>
      <c r="G207" s="62"/>
      <c r="H207" s="62"/>
      <c r="I207" s="62"/>
      <c r="J207" s="62"/>
      <c r="K207" s="62"/>
      <c r="L207" s="62"/>
      <c r="M207" s="62"/>
      <c r="N207" s="62"/>
      <c r="O207" s="62"/>
      <c r="P207" s="62"/>
      <c r="Q207" s="62"/>
      <c r="R207" s="62"/>
      <c r="S207" s="62"/>
      <c r="T207" s="62"/>
      <c r="U207" s="62"/>
      <c r="V207" s="62"/>
    </row>
    <row r="208" spans="1:22">
      <c r="A208" s="82" t="s">
        <v>1815</v>
      </c>
      <c r="B208" s="74">
        <v>248157.81</v>
      </c>
      <c r="C208" s="74"/>
      <c r="D208" s="74">
        <v>248157.81</v>
      </c>
      <c r="E208" s="62"/>
      <c r="F208" s="62"/>
      <c r="G208" s="62"/>
      <c r="H208" s="62"/>
      <c r="I208" s="62"/>
      <c r="J208" s="62"/>
      <c r="K208" s="62"/>
      <c r="L208" s="62"/>
      <c r="M208" s="62"/>
      <c r="N208" s="62"/>
      <c r="O208" s="62"/>
      <c r="P208" s="62"/>
      <c r="Q208" s="62"/>
      <c r="R208" s="62"/>
      <c r="S208" s="62"/>
      <c r="T208" s="62"/>
      <c r="U208" s="62"/>
      <c r="V208" s="62"/>
    </row>
    <row r="209" spans="1:22">
      <c r="A209" s="82" t="s">
        <v>1816</v>
      </c>
      <c r="B209" s="74">
        <v>100350</v>
      </c>
      <c r="C209" s="74"/>
      <c r="D209" s="74">
        <v>100350</v>
      </c>
      <c r="E209" s="62"/>
      <c r="F209" s="62"/>
      <c r="G209" s="62"/>
      <c r="H209" s="62"/>
      <c r="I209" s="62"/>
      <c r="J209" s="62"/>
      <c r="K209" s="62"/>
      <c r="L209" s="62"/>
      <c r="M209" s="62"/>
      <c r="N209" s="62"/>
      <c r="O209" s="62"/>
      <c r="P209" s="62"/>
      <c r="Q209" s="62"/>
      <c r="R209" s="62"/>
      <c r="S209" s="62"/>
      <c r="T209" s="62"/>
      <c r="U209" s="62"/>
      <c r="V209" s="62"/>
    </row>
    <row r="210" spans="1:22">
      <c r="A210" s="82" t="s">
        <v>1817</v>
      </c>
      <c r="B210" s="74">
        <v>1000</v>
      </c>
      <c r="C210" s="74"/>
      <c r="D210" s="74">
        <v>1000</v>
      </c>
      <c r="E210" s="62"/>
      <c r="F210" s="62"/>
      <c r="G210" s="62"/>
      <c r="H210" s="62"/>
      <c r="I210" s="62"/>
      <c r="J210" s="62"/>
      <c r="K210" s="62"/>
      <c r="L210" s="62"/>
      <c r="M210" s="62"/>
      <c r="N210" s="62"/>
      <c r="O210" s="62"/>
      <c r="P210" s="62"/>
      <c r="Q210" s="62"/>
      <c r="R210" s="62"/>
      <c r="S210" s="62"/>
      <c r="T210" s="62"/>
      <c r="U210" s="62"/>
      <c r="V210" s="62"/>
    </row>
    <row r="211" spans="1:22">
      <c r="A211" s="82" t="s">
        <v>1818</v>
      </c>
      <c r="B211" s="74">
        <v>26000</v>
      </c>
      <c r="C211" s="74"/>
      <c r="D211" s="74">
        <v>26000</v>
      </c>
      <c r="E211" s="62"/>
      <c r="F211" s="62"/>
      <c r="G211" s="62"/>
      <c r="H211" s="62"/>
      <c r="I211" s="62"/>
      <c r="J211" s="62"/>
      <c r="K211" s="62"/>
      <c r="L211" s="62"/>
      <c r="M211" s="62"/>
      <c r="N211" s="62"/>
      <c r="O211" s="62"/>
      <c r="P211" s="62"/>
      <c r="Q211" s="62"/>
      <c r="R211" s="62"/>
      <c r="S211" s="62"/>
      <c r="T211" s="62"/>
      <c r="U211" s="62"/>
      <c r="V211" s="62"/>
    </row>
    <row r="212" spans="1:22">
      <c r="A212" s="82" t="s">
        <v>1819</v>
      </c>
      <c r="B212" s="74">
        <v>648.7</v>
      </c>
      <c r="C212" s="74">
        <v>648.7</v>
      </c>
      <c r="D212" s="74"/>
      <c r="E212" s="62"/>
      <c r="F212" s="62"/>
      <c r="G212" s="62"/>
      <c r="H212" s="62"/>
      <c r="I212" s="62"/>
      <c r="J212" s="62"/>
      <c r="K212" s="62"/>
      <c r="L212" s="62"/>
      <c r="M212" s="62"/>
      <c r="N212" s="62"/>
      <c r="O212" s="62"/>
      <c r="P212" s="62"/>
      <c r="Q212" s="62"/>
      <c r="R212" s="62"/>
      <c r="S212" s="62"/>
      <c r="T212" s="62"/>
      <c r="U212" s="62"/>
      <c r="V212" s="62"/>
    </row>
    <row r="213" spans="1:22">
      <c r="A213" s="82" t="s">
        <v>1820</v>
      </c>
      <c r="B213" s="74">
        <v>16804.57</v>
      </c>
      <c r="C213" s="74">
        <v>16804.57</v>
      </c>
      <c r="D213" s="74"/>
      <c r="E213" s="62"/>
      <c r="F213" s="62"/>
      <c r="G213" s="62"/>
      <c r="H213" s="62"/>
      <c r="I213" s="62"/>
      <c r="J213" s="62"/>
      <c r="K213" s="62"/>
      <c r="L213" s="62"/>
      <c r="M213" s="62"/>
      <c r="N213" s="62"/>
      <c r="O213" s="62"/>
      <c r="P213" s="62"/>
      <c r="Q213" s="62"/>
      <c r="R213" s="62"/>
      <c r="S213" s="62"/>
      <c r="T213" s="62"/>
      <c r="U213" s="62"/>
      <c r="V213" s="62"/>
    </row>
    <row r="214" spans="1:22">
      <c r="A214" s="82" t="s">
        <v>1821</v>
      </c>
      <c r="B214" s="74">
        <v>2871.73</v>
      </c>
      <c r="C214" s="74">
        <v>2871.73</v>
      </c>
      <c r="D214" s="74"/>
      <c r="E214" s="62"/>
      <c r="F214" s="62"/>
      <c r="G214" s="62"/>
      <c r="H214" s="62"/>
      <c r="I214" s="62"/>
      <c r="J214" s="62"/>
      <c r="K214" s="62"/>
      <c r="L214" s="62"/>
      <c r="M214" s="62"/>
      <c r="N214" s="62"/>
      <c r="O214" s="62"/>
      <c r="P214" s="62"/>
      <c r="Q214" s="62"/>
      <c r="R214" s="62"/>
      <c r="S214" s="62"/>
      <c r="T214" s="62"/>
      <c r="U214" s="62"/>
      <c r="V214" s="62"/>
    </row>
    <row r="215" spans="1:22">
      <c r="A215" s="82" t="s">
        <v>1822</v>
      </c>
      <c r="B215" s="74">
        <v>22000</v>
      </c>
      <c r="C215" s="74"/>
      <c r="D215" s="74">
        <v>22000</v>
      </c>
      <c r="E215" s="62"/>
      <c r="F215" s="62"/>
      <c r="G215" s="62"/>
      <c r="H215" s="62"/>
      <c r="I215" s="62"/>
      <c r="J215" s="62"/>
      <c r="K215" s="62"/>
      <c r="L215" s="62"/>
      <c r="M215" s="62"/>
      <c r="N215" s="62"/>
      <c r="O215" s="62"/>
      <c r="P215" s="62"/>
      <c r="Q215" s="62"/>
      <c r="R215" s="62"/>
      <c r="S215" s="62"/>
      <c r="T215" s="62"/>
      <c r="U215" s="62"/>
      <c r="V215" s="62"/>
    </row>
    <row r="216" spans="1:22">
      <c r="A216" s="82" t="s">
        <v>1823</v>
      </c>
      <c r="B216" s="74">
        <v>259777.07</v>
      </c>
      <c r="C216" s="74">
        <v>259777.07</v>
      </c>
      <c r="D216" s="74"/>
      <c r="E216" s="62"/>
      <c r="F216" s="62"/>
      <c r="G216" s="62"/>
      <c r="H216" s="62"/>
      <c r="I216" s="62"/>
      <c r="J216" s="62"/>
      <c r="K216" s="62"/>
      <c r="L216" s="62"/>
      <c r="M216" s="62"/>
      <c r="N216" s="62"/>
      <c r="O216" s="62"/>
      <c r="P216" s="62"/>
      <c r="Q216" s="62"/>
      <c r="R216" s="62"/>
      <c r="S216" s="62"/>
      <c r="T216" s="62"/>
      <c r="U216" s="62"/>
      <c r="V216" s="62"/>
    </row>
    <row r="217" spans="1:22">
      <c r="A217" s="82" t="s">
        <v>1824</v>
      </c>
      <c r="B217" s="74">
        <v>1170.2</v>
      </c>
      <c r="C217" s="74">
        <v>1170.2</v>
      </c>
      <c r="D217" s="74"/>
      <c r="E217" s="62"/>
      <c r="F217" s="62"/>
      <c r="G217" s="62"/>
      <c r="H217" s="62"/>
      <c r="I217" s="62"/>
      <c r="J217" s="62"/>
      <c r="K217" s="62"/>
      <c r="L217" s="62"/>
      <c r="M217" s="62"/>
      <c r="N217" s="62"/>
      <c r="O217" s="62"/>
      <c r="P217" s="62"/>
      <c r="Q217" s="62"/>
      <c r="R217" s="62"/>
      <c r="S217" s="62"/>
      <c r="T217" s="62"/>
      <c r="U217" s="62"/>
      <c r="V217" s="62"/>
    </row>
    <row r="218" spans="1:22">
      <c r="A218" s="82" t="s">
        <v>1825</v>
      </c>
      <c r="B218" s="74">
        <v>1533.92</v>
      </c>
      <c r="C218" s="74">
        <v>1533.92</v>
      </c>
      <c r="D218" s="74"/>
      <c r="E218" s="62"/>
      <c r="F218" s="62"/>
      <c r="G218" s="62"/>
      <c r="H218" s="62"/>
      <c r="I218" s="62"/>
      <c r="J218" s="62"/>
      <c r="K218" s="62"/>
      <c r="L218" s="62"/>
      <c r="M218" s="62"/>
      <c r="N218" s="62"/>
      <c r="O218" s="62"/>
      <c r="P218" s="62"/>
      <c r="Q218" s="62"/>
      <c r="R218" s="62"/>
      <c r="S218" s="62"/>
      <c r="T218" s="62"/>
      <c r="U218" s="62"/>
      <c r="V218" s="62"/>
    </row>
    <row r="219" spans="1:22">
      <c r="A219" s="81" t="s">
        <v>1826</v>
      </c>
      <c r="B219" s="74">
        <v>830</v>
      </c>
      <c r="C219" s="74">
        <v>830</v>
      </c>
      <c r="D219" s="74"/>
      <c r="E219" s="62"/>
      <c r="F219" s="62"/>
      <c r="G219" s="62"/>
      <c r="H219" s="62"/>
      <c r="I219" s="62"/>
      <c r="J219" s="62"/>
      <c r="K219" s="62"/>
      <c r="L219" s="62"/>
      <c r="M219" s="62"/>
      <c r="N219" s="62"/>
      <c r="O219" s="62"/>
      <c r="P219" s="62"/>
      <c r="Q219" s="62"/>
      <c r="R219" s="62"/>
      <c r="S219" s="62"/>
      <c r="T219" s="62"/>
      <c r="U219" s="62"/>
      <c r="V219" s="62"/>
    </row>
    <row r="220" spans="1:22">
      <c r="A220" s="82" t="s">
        <v>1827</v>
      </c>
      <c r="B220" s="74">
        <v>830</v>
      </c>
      <c r="C220" s="74">
        <v>830</v>
      </c>
      <c r="D220" s="74"/>
      <c r="E220" s="62"/>
      <c r="F220" s="62"/>
      <c r="G220" s="62"/>
      <c r="H220" s="62"/>
      <c r="I220" s="62"/>
      <c r="J220" s="62"/>
      <c r="K220" s="62"/>
      <c r="L220" s="62"/>
      <c r="M220" s="62"/>
      <c r="N220" s="62"/>
      <c r="O220" s="62"/>
      <c r="P220" s="62"/>
      <c r="Q220" s="62"/>
      <c r="R220" s="62"/>
      <c r="S220" s="62"/>
      <c r="T220" s="62"/>
      <c r="U220" s="62"/>
      <c r="V220" s="62"/>
    </row>
    <row r="221" spans="1:22">
      <c r="A221" s="81" t="s">
        <v>1828</v>
      </c>
      <c r="B221" s="74">
        <v>582.9</v>
      </c>
      <c r="C221" s="74">
        <v>582.9</v>
      </c>
      <c r="D221" s="74"/>
      <c r="E221" s="62"/>
      <c r="F221" s="62"/>
      <c r="G221" s="62"/>
      <c r="H221" s="62"/>
      <c r="I221" s="62"/>
      <c r="J221" s="62"/>
      <c r="K221" s="62"/>
      <c r="L221" s="62"/>
      <c r="M221" s="62"/>
      <c r="N221" s="62"/>
      <c r="O221" s="62"/>
      <c r="P221" s="62"/>
      <c r="Q221" s="62"/>
      <c r="R221" s="62"/>
      <c r="S221" s="62"/>
      <c r="T221" s="62"/>
      <c r="U221" s="62"/>
      <c r="V221" s="62"/>
    </row>
    <row r="222" spans="1:22">
      <c r="A222" s="82" t="s">
        <v>1829</v>
      </c>
      <c r="B222" s="74">
        <v>582.9</v>
      </c>
      <c r="C222" s="74">
        <v>582.9</v>
      </c>
      <c r="D222" s="74"/>
      <c r="E222" s="62"/>
      <c r="F222" s="62"/>
      <c r="G222" s="62"/>
      <c r="H222" s="62"/>
      <c r="I222" s="62"/>
      <c r="J222" s="62"/>
      <c r="K222" s="62"/>
      <c r="L222" s="62"/>
      <c r="M222" s="62"/>
      <c r="N222" s="62"/>
      <c r="O222" s="62"/>
      <c r="P222" s="62"/>
      <c r="Q222" s="62"/>
      <c r="R222" s="62"/>
      <c r="S222" s="62"/>
      <c r="T222" s="62"/>
      <c r="U222" s="62"/>
      <c r="V222" s="62"/>
    </row>
    <row r="223" spans="1:22">
      <c r="A223" s="81" t="s">
        <v>1418</v>
      </c>
      <c r="B223" s="74">
        <v>93068</v>
      </c>
      <c r="C223" s="74">
        <v>93068</v>
      </c>
      <c r="D223" s="74"/>
      <c r="E223" s="62"/>
      <c r="F223" s="62"/>
      <c r="G223" s="62"/>
      <c r="H223" s="62"/>
      <c r="I223" s="62"/>
      <c r="J223" s="62"/>
      <c r="K223" s="62"/>
      <c r="L223" s="62"/>
      <c r="M223" s="62"/>
      <c r="N223" s="62"/>
      <c r="O223" s="62"/>
      <c r="P223" s="62"/>
      <c r="Q223" s="62"/>
      <c r="R223" s="62"/>
      <c r="S223" s="62"/>
      <c r="T223" s="62"/>
      <c r="U223" s="62"/>
      <c r="V223" s="62"/>
    </row>
    <row r="224" spans="1:22">
      <c r="A224" s="82" t="s">
        <v>1830</v>
      </c>
      <c r="B224" s="74">
        <v>761</v>
      </c>
      <c r="C224" s="74">
        <v>761</v>
      </c>
      <c r="D224" s="74"/>
      <c r="E224" s="62"/>
      <c r="F224" s="62"/>
      <c r="G224" s="62"/>
      <c r="H224" s="62"/>
      <c r="I224" s="62"/>
      <c r="J224" s="62"/>
      <c r="K224" s="62"/>
      <c r="L224" s="62"/>
      <c r="M224" s="62"/>
      <c r="N224" s="62"/>
      <c r="O224" s="62"/>
      <c r="P224" s="62"/>
      <c r="Q224" s="62"/>
      <c r="R224" s="62"/>
      <c r="S224" s="62"/>
      <c r="T224" s="62"/>
      <c r="U224" s="62"/>
      <c r="V224" s="62"/>
    </row>
    <row r="225" spans="1:22">
      <c r="A225" s="82" t="s">
        <v>1831</v>
      </c>
      <c r="B225" s="74">
        <v>36400</v>
      </c>
      <c r="C225" s="74">
        <v>36400</v>
      </c>
      <c r="D225" s="74"/>
      <c r="E225" s="62"/>
      <c r="F225" s="62"/>
      <c r="G225" s="62"/>
      <c r="H225" s="62"/>
      <c r="I225" s="62"/>
      <c r="J225" s="62"/>
      <c r="K225" s="62"/>
      <c r="L225" s="62"/>
      <c r="M225" s="62"/>
      <c r="N225" s="62"/>
      <c r="O225" s="62"/>
      <c r="P225" s="62"/>
      <c r="Q225" s="62"/>
      <c r="R225" s="62"/>
      <c r="S225" s="62"/>
      <c r="T225" s="62"/>
      <c r="U225" s="62"/>
      <c r="V225" s="62"/>
    </row>
    <row r="226" spans="1:22">
      <c r="A226" s="82" t="s">
        <v>1420</v>
      </c>
      <c r="B226" s="74">
        <v>3400</v>
      </c>
      <c r="C226" s="74">
        <v>3400</v>
      </c>
      <c r="D226" s="74"/>
      <c r="E226" s="62"/>
      <c r="F226" s="62"/>
      <c r="G226" s="62"/>
      <c r="H226" s="62"/>
      <c r="I226" s="62"/>
      <c r="J226" s="62"/>
      <c r="K226" s="62"/>
      <c r="L226" s="62"/>
      <c r="M226" s="62"/>
      <c r="N226" s="62"/>
      <c r="O226" s="62"/>
      <c r="P226" s="62"/>
      <c r="Q226" s="62"/>
      <c r="R226" s="62"/>
      <c r="S226" s="62"/>
      <c r="T226" s="62"/>
      <c r="U226" s="62"/>
      <c r="V226" s="62"/>
    </row>
    <row r="227" spans="1:22">
      <c r="A227" s="82" t="s">
        <v>1832</v>
      </c>
      <c r="B227" s="74">
        <v>720</v>
      </c>
      <c r="C227" s="74">
        <v>720</v>
      </c>
      <c r="D227" s="74"/>
      <c r="E227" s="62"/>
      <c r="F227" s="62"/>
      <c r="G227" s="62"/>
      <c r="H227" s="62"/>
      <c r="I227" s="62"/>
      <c r="J227" s="62"/>
      <c r="K227" s="62"/>
      <c r="L227" s="62"/>
      <c r="M227" s="62"/>
      <c r="N227" s="62"/>
      <c r="O227" s="62"/>
      <c r="P227" s="62"/>
      <c r="Q227" s="62"/>
      <c r="R227" s="62"/>
      <c r="S227" s="62"/>
      <c r="T227" s="62"/>
      <c r="U227" s="62"/>
      <c r="V227" s="62"/>
    </row>
    <row r="228" spans="1:22">
      <c r="A228" s="82" t="s">
        <v>1833</v>
      </c>
      <c r="B228" s="74">
        <v>660</v>
      </c>
      <c r="C228" s="74">
        <v>660</v>
      </c>
      <c r="D228" s="74"/>
      <c r="E228" s="62"/>
      <c r="F228" s="62"/>
      <c r="G228" s="62"/>
      <c r="H228" s="62"/>
      <c r="I228" s="62"/>
      <c r="J228" s="62"/>
      <c r="K228" s="62"/>
      <c r="L228" s="62"/>
      <c r="M228" s="62"/>
      <c r="N228" s="62"/>
      <c r="O228" s="62"/>
      <c r="P228" s="62"/>
      <c r="Q228" s="62"/>
      <c r="R228" s="62"/>
      <c r="S228" s="62"/>
      <c r="T228" s="62"/>
      <c r="U228" s="62"/>
      <c r="V228" s="62"/>
    </row>
    <row r="229" spans="1:22">
      <c r="A229" s="82" t="s">
        <v>1834</v>
      </c>
      <c r="B229" s="74">
        <v>576</v>
      </c>
      <c r="C229" s="74">
        <v>576</v>
      </c>
      <c r="D229" s="74"/>
      <c r="E229" s="62"/>
      <c r="F229" s="62"/>
      <c r="G229" s="62"/>
      <c r="H229" s="62"/>
      <c r="I229" s="62"/>
      <c r="J229" s="62"/>
      <c r="K229" s="62"/>
      <c r="L229" s="62"/>
      <c r="M229" s="62"/>
      <c r="N229" s="62"/>
      <c r="O229" s="62"/>
      <c r="P229" s="62"/>
      <c r="Q229" s="62"/>
      <c r="R229" s="62"/>
      <c r="S229" s="62"/>
      <c r="T229" s="62"/>
      <c r="U229" s="62"/>
      <c r="V229" s="62"/>
    </row>
    <row r="230" spans="1:22">
      <c r="A230" s="82" t="s">
        <v>1835</v>
      </c>
      <c r="B230" s="74">
        <v>1621</v>
      </c>
      <c r="C230" s="74">
        <v>1621</v>
      </c>
      <c r="D230" s="74"/>
      <c r="E230" s="62"/>
      <c r="F230" s="62"/>
      <c r="G230" s="62"/>
      <c r="H230" s="62"/>
      <c r="I230" s="62"/>
      <c r="J230" s="62"/>
      <c r="K230" s="62"/>
      <c r="L230" s="62"/>
      <c r="M230" s="62"/>
      <c r="N230" s="62"/>
      <c r="O230" s="62"/>
      <c r="P230" s="62"/>
      <c r="Q230" s="62"/>
      <c r="R230" s="62"/>
      <c r="S230" s="62"/>
      <c r="T230" s="62"/>
      <c r="U230" s="62"/>
      <c r="V230" s="62"/>
    </row>
    <row r="231" spans="1:22">
      <c r="A231" s="82" t="s">
        <v>1836</v>
      </c>
      <c r="B231" s="74">
        <v>530</v>
      </c>
      <c r="C231" s="74">
        <v>530</v>
      </c>
      <c r="D231" s="74"/>
      <c r="E231" s="62"/>
      <c r="F231" s="62"/>
      <c r="G231" s="62"/>
      <c r="H231" s="62"/>
      <c r="I231" s="62"/>
      <c r="J231" s="62"/>
      <c r="K231" s="62"/>
      <c r="L231" s="62"/>
      <c r="M231" s="62"/>
      <c r="N231" s="62"/>
      <c r="O231" s="62"/>
      <c r="P231" s="62"/>
      <c r="Q231" s="62"/>
      <c r="R231" s="62"/>
      <c r="S231" s="62"/>
      <c r="T231" s="62"/>
      <c r="U231" s="62"/>
      <c r="V231" s="62"/>
    </row>
    <row r="232" spans="1:22">
      <c r="A232" s="82" t="s">
        <v>1837</v>
      </c>
      <c r="B232" s="74">
        <v>48400</v>
      </c>
      <c r="C232" s="74">
        <v>48400</v>
      </c>
      <c r="D232" s="74"/>
      <c r="E232" s="62"/>
      <c r="F232" s="62"/>
      <c r="G232" s="62"/>
      <c r="H232" s="62"/>
      <c r="I232" s="62"/>
      <c r="J232" s="62"/>
      <c r="K232" s="62"/>
      <c r="L232" s="62"/>
      <c r="M232" s="62"/>
      <c r="N232" s="62"/>
      <c r="O232" s="62"/>
      <c r="P232" s="62"/>
      <c r="Q232" s="62"/>
      <c r="R232" s="62"/>
      <c r="S232" s="62"/>
      <c r="T232" s="62"/>
      <c r="U232" s="62"/>
      <c r="V232" s="62"/>
    </row>
    <row r="233" spans="1:22">
      <c r="A233" s="81" t="s">
        <v>1838</v>
      </c>
      <c r="B233" s="74">
        <v>2017</v>
      </c>
      <c r="C233" s="74">
        <v>2017</v>
      </c>
      <c r="D233" s="74"/>
      <c r="E233" s="62"/>
      <c r="F233" s="62"/>
      <c r="G233" s="62"/>
      <c r="H233" s="62"/>
      <c r="I233" s="62"/>
      <c r="J233" s="62"/>
      <c r="K233" s="62"/>
      <c r="L233" s="62"/>
      <c r="M233" s="62"/>
      <c r="N233" s="62"/>
      <c r="O233" s="62"/>
      <c r="P233" s="62"/>
      <c r="Q233" s="62"/>
      <c r="R233" s="62"/>
      <c r="S233" s="62"/>
      <c r="T233" s="62"/>
      <c r="U233" s="62"/>
      <c r="V233" s="62"/>
    </row>
    <row r="234" spans="1:22">
      <c r="A234" s="82" t="s">
        <v>1839</v>
      </c>
      <c r="B234" s="74">
        <v>2017</v>
      </c>
      <c r="C234" s="74">
        <v>2017</v>
      </c>
      <c r="D234" s="74"/>
      <c r="E234" s="62"/>
      <c r="F234" s="62"/>
      <c r="G234" s="62"/>
      <c r="H234" s="62"/>
      <c r="I234" s="62"/>
      <c r="J234" s="62"/>
      <c r="K234" s="62"/>
      <c r="L234" s="62"/>
      <c r="M234" s="62"/>
      <c r="N234" s="62"/>
      <c r="O234" s="62"/>
      <c r="P234" s="62"/>
      <c r="Q234" s="62"/>
      <c r="R234" s="62"/>
      <c r="S234" s="62"/>
      <c r="T234" s="62"/>
      <c r="U234" s="62"/>
      <c r="V234" s="62"/>
    </row>
    <row r="235" spans="1:22">
      <c r="A235" s="81" t="s">
        <v>1840</v>
      </c>
      <c r="B235" s="74">
        <v>53775</v>
      </c>
      <c r="C235" s="74">
        <v>53775</v>
      </c>
      <c r="D235" s="74"/>
      <c r="E235" s="62"/>
      <c r="F235" s="62"/>
      <c r="G235" s="62"/>
      <c r="H235" s="62"/>
      <c r="I235" s="62"/>
      <c r="J235" s="62"/>
      <c r="K235" s="62"/>
      <c r="L235" s="62"/>
      <c r="M235" s="62"/>
      <c r="N235" s="62"/>
      <c r="O235" s="62"/>
      <c r="P235" s="62"/>
      <c r="Q235" s="62"/>
      <c r="R235" s="62"/>
      <c r="S235" s="62"/>
      <c r="T235" s="62"/>
      <c r="U235" s="62"/>
      <c r="V235" s="62"/>
    </row>
    <row r="236" spans="1:22">
      <c r="A236" s="82" t="s">
        <v>1841</v>
      </c>
      <c r="B236" s="74">
        <v>600</v>
      </c>
      <c r="C236" s="74">
        <v>600</v>
      </c>
      <c r="D236" s="74"/>
      <c r="E236" s="62"/>
      <c r="F236" s="62"/>
      <c r="G236" s="62"/>
      <c r="H236" s="62"/>
      <c r="I236" s="62"/>
      <c r="J236" s="62"/>
      <c r="K236" s="62"/>
      <c r="L236" s="62"/>
      <c r="M236" s="62"/>
      <c r="N236" s="62"/>
      <c r="O236" s="62"/>
      <c r="P236" s="62"/>
      <c r="Q236" s="62"/>
      <c r="R236" s="62"/>
      <c r="S236" s="62"/>
      <c r="T236" s="62"/>
      <c r="U236" s="62"/>
      <c r="V236" s="62"/>
    </row>
    <row r="237" spans="1:22">
      <c r="A237" s="82" t="s">
        <v>1842</v>
      </c>
      <c r="B237" s="74">
        <v>1000</v>
      </c>
      <c r="C237" s="74">
        <v>1000</v>
      </c>
      <c r="D237" s="74"/>
      <c r="E237" s="62"/>
      <c r="F237" s="62"/>
      <c r="G237" s="62"/>
      <c r="H237" s="62"/>
      <c r="I237" s="62"/>
      <c r="J237" s="62"/>
      <c r="K237" s="62"/>
      <c r="L237" s="62"/>
      <c r="M237" s="62"/>
      <c r="N237" s="62"/>
      <c r="O237" s="62"/>
      <c r="P237" s="62"/>
      <c r="Q237" s="62"/>
      <c r="R237" s="62"/>
      <c r="S237" s="62"/>
      <c r="T237" s="62"/>
      <c r="U237" s="62"/>
      <c r="V237" s="62"/>
    </row>
    <row r="238" spans="1:22">
      <c r="A238" s="82" t="s">
        <v>1843</v>
      </c>
      <c r="B238" s="74">
        <v>3500</v>
      </c>
      <c r="C238" s="74">
        <v>3500</v>
      </c>
      <c r="D238" s="74"/>
      <c r="E238" s="62"/>
      <c r="F238" s="62"/>
      <c r="G238" s="62"/>
      <c r="H238" s="62"/>
      <c r="I238" s="62"/>
      <c r="J238" s="62"/>
      <c r="K238" s="62"/>
      <c r="L238" s="62"/>
      <c r="M238" s="62"/>
      <c r="N238" s="62"/>
      <c r="O238" s="62"/>
      <c r="P238" s="62"/>
      <c r="Q238" s="62"/>
      <c r="R238" s="62"/>
      <c r="S238" s="62"/>
      <c r="T238" s="62"/>
      <c r="U238" s="62"/>
      <c r="V238" s="62"/>
    </row>
    <row r="239" spans="1:22">
      <c r="A239" s="82" t="s">
        <v>1844</v>
      </c>
      <c r="B239" s="74">
        <v>1500</v>
      </c>
      <c r="C239" s="74">
        <v>1500</v>
      </c>
      <c r="D239" s="74"/>
      <c r="E239" s="62"/>
      <c r="F239" s="62"/>
      <c r="G239" s="62"/>
      <c r="H239" s="62"/>
      <c r="I239" s="62"/>
      <c r="J239" s="62"/>
      <c r="K239" s="62"/>
      <c r="L239" s="62"/>
      <c r="M239" s="62"/>
      <c r="N239" s="62"/>
      <c r="O239" s="62"/>
      <c r="P239" s="62"/>
      <c r="Q239" s="62"/>
      <c r="R239" s="62"/>
      <c r="S239" s="62"/>
      <c r="T239" s="62"/>
      <c r="U239" s="62"/>
      <c r="V239" s="62"/>
    </row>
    <row r="240" spans="1:22">
      <c r="A240" s="82" t="s">
        <v>1845</v>
      </c>
      <c r="B240" s="74">
        <v>2000</v>
      </c>
      <c r="C240" s="74">
        <v>2000</v>
      </c>
      <c r="D240" s="74"/>
      <c r="E240" s="62"/>
      <c r="F240" s="62"/>
      <c r="G240" s="62"/>
      <c r="H240" s="62"/>
      <c r="I240" s="62"/>
      <c r="J240" s="62"/>
      <c r="K240" s="62"/>
      <c r="L240" s="62"/>
      <c r="M240" s="62"/>
      <c r="N240" s="62"/>
      <c r="O240" s="62"/>
      <c r="P240" s="62"/>
      <c r="Q240" s="62"/>
      <c r="R240" s="62"/>
      <c r="S240" s="62"/>
      <c r="T240" s="62"/>
      <c r="U240" s="62"/>
      <c r="V240" s="62"/>
    </row>
    <row r="241" spans="1:22">
      <c r="A241" s="82" t="s">
        <v>1846</v>
      </c>
      <c r="B241" s="74">
        <v>3650</v>
      </c>
      <c r="C241" s="74">
        <v>3650</v>
      </c>
      <c r="D241" s="74"/>
      <c r="E241" s="62"/>
      <c r="F241" s="62"/>
      <c r="G241" s="62"/>
      <c r="H241" s="62"/>
      <c r="I241" s="62"/>
      <c r="J241" s="62"/>
      <c r="K241" s="62"/>
      <c r="L241" s="62"/>
      <c r="M241" s="62"/>
      <c r="N241" s="62"/>
      <c r="O241" s="62"/>
      <c r="P241" s="62"/>
      <c r="Q241" s="62"/>
      <c r="R241" s="62"/>
      <c r="S241" s="62"/>
      <c r="T241" s="62"/>
      <c r="U241" s="62"/>
      <c r="V241" s="62"/>
    </row>
    <row r="242" spans="1:22">
      <c r="A242" s="82" t="s">
        <v>1847</v>
      </c>
      <c r="B242" s="74">
        <v>5325</v>
      </c>
      <c r="C242" s="74">
        <v>5325</v>
      </c>
      <c r="D242" s="74"/>
      <c r="E242" s="62"/>
      <c r="F242" s="62"/>
      <c r="G242" s="62"/>
      <c r="H242" s="62"/>
      <c r="I242" s="62"/>
      <c r="J242" s="62"/>
      <c r="K242" s="62"/>
      <c r="L242" s="62"/>
      <c r="M242" s="62"/>
      <c r="N242" s="62"/>
      <c r="O242" s="62"/>
      <c r="P242" s="62"/>
      <c r="Q242" s="62"/>
      <c r="R242" s="62"/>
      <c r="S242" s="62"/>
      <c r="T242" s="62"/>
      <c r="U242" s="62"/>
      <c r="V242" s="62"/>
    </row>
    <row r="243" spans="1:22">
      <c r="A243" s="82" t="s">
        <v>1848</v>
      </c>
      <c r="B243" s="74">
        <v>2700</v>
      </c>
      <c r="C243" s="74">
        <v>2700</v>
      </c>
      <c r="D243" s="74"/>
      <c r="E243" s="62"/>
      <c r="F243" s="62"/>
      <c r="G243" s="62"/>
      <c r="H243" s="62"/>
      <c r="I243" s="62"/>
      <c r="J243" s="62"/>
      <c r="K243" s="62"/>
      <c r="L243" s="62"/>
      <c r="M243" s="62"/>
      <c r="N243" s="62"/>
      <c r="O243" s="62"/>
      <c r="P243" s="62"/>
      <c r="Q243" s="62"/>
      <c r="R243" s="62"/>
      <c r="S243" s="62"/>
      <c r="T243" s="62"/>
      <c r="U243" s="62"/>
      <c r="V243" s="62"/>
    </row>
    <row r="244" spans="1:22">
      <c r="A244" s="82" t="s">
        <v>1849</v>
      </c>
      <c r="B244" s="74">
        <v>13000</v>
      </c>
      <c r="C244" s="74">
        <v>13000</v>
      </c>
      <c r="D244" s="74"/>
      <c r="E244" s="62"/>
      <c r="F244" s="62"/>
      <c r="G244" s="62"/>
      <c r="H244" s="62"/>
      <c r="I244" s="62"/>
      <c r="J244" s="62"/>
      <c r="K244" s="62"/>
      <c r="L244" s="62"/>
      <c r="M244" s="62"/>
      <c r="N244" s="62"/>
      <c r="O244" s="62"/>
      <c r="P244" s="62"/>
      <c r="Q244" s="62"/>
      <c r="R244" s="62"/>
      <c r="S244" s="62"/>
      <c r="T244" s="62"/>
      <c r="U244" s="62"/>
      <c r="V244" s="62"/>
    </row>
    <row r="245" spans="1:22">
      <c r="A245" s="82" t="s">
        <v>1850</v>
      </c>
      <c r="B245" s="74">
        <v>16000</v>
      </c>
      <c r="C245" s="74">
        <v>16000</v>
      </c>
      <c r="D245" s="74"/>
      <c r="E245" s="62"/>
      <c r="F245" s="62"/>
      <c r="G245" s="62"/>
      <c r="H245" s="62"/>
      <c r="I245" s="62"/>
      <c r="J245" s="62"/>
      <c r="K245" s="62"/>
      <c r="L245" s="62"/>
      <c r="M245" s="62"/>
      <c r="N245" s="62"/>
      <c r="O245" s="62"/>
      <c r="P245" s="62"/>
      <c r="Q245" s="62"/>
      <c r="R245" s="62"/>
      <c r="S245" s="62"/>
      <c r="T245" s="62"/>
      <c r="U245" s="62"/>
      <c r="V245" s="62"/>
    </row>
    <row r="246" spans="1:22">
      <c r="A246" s="82" t="s">
        <v>1851</v>
      </c>
      <c r="B246" s="74">
        <v>900</v>
      </c>
      <c r="C246" s="74">
        <v>900</v>
      </c>
      <c r="D246" s="74"/>
      <c r="E246" s="62"/>
      <c r="F246" s="62"/>
      <c r="G246" s="62"/>
      <c r="H246" s="62"/>
      <c r="I246" s="62"/>
      <c r="J246" s="62"/>
      <c r="K246" s="62"/>
      <c r="L246" s="62"/>
      <c r="M246" s="62"/>
      <c r="N246" s="62"/>
      <c r="O246" s="62"/>
      <c r="P246" s="62"/>
      <c r="Q246" s="62"/>
      <c r="R246" s="62"/>
      <c r="S246" s="62"/>
      <c r="T246" s="62"/>
      <c r="U246" s="62"/>
      <c r="V246" s="62"/>
    </row>
    <row r="247" spans="1:22">
      <c r="A247" s="82" t="s">
        <v>1852</v>
      </c>
      <c r="B247" s="74">
        <v>3600</v>
      </c>
      <c r="C247" s="74">
        <v>3600</v>
      </c>
      <c r="D247" s="74"/>
      <c r="E247" s="62"/>
      <c r="F247" s="62"/>
      <c r="G247" s="62"/>
      <c r="H247" s="62"/>
      <c r="I247" s="62"/>
      <c r="J247" s="62"/>
      <c r="K247" s="62"/>
      <c r="L247" s="62"/>
      <c r="M247" s="62"/>
      <c r="N247" s="62"/>
      <c r="O247" s="62"/>
      <c r="P247" s="62"/>
      <c r="Q247" s="62"/>
      <c r="R247" s="62"/>
      <c r="S247" s="62"/>
      <c r="T247" s="62"/>
      <c r="U247" s="62"/>
      <c r="V247" s="62"/>
    </row>
    <row r="248" spans="1:22">
      <c r="A248" s="81" t="s">
        <v>1853</v>
      </c>
      <c r="B248" s="74">
        <v>18233.65</v>
      </c>
      <c r="C248" s="74">
        <v>9437.4</v>
      </c>
      <c r="D248" s="74">
        <v>8796.25</v>
      </c>
      <c r="E248" s="62"/>
      <c r="F248" s="62"/>
      <c r="G248" s="62"/>
      <c r="H248" s="62"/>
      <c r="I248" s="62"/>
      <c r="J248" s="62"/>
      <c r="K248" s="62"/>
      <c r="L248" s="62"/>
      <c r="M248" s="62"/>
      <c r="N248" s="62"/>
      <c r="O248" s="62"/>
      <c r="P248" s="62"/>
      <c r="Q248" s="62"/>
      <c r="R248" s="62"/>
      <c r="S248" s="62"/>
      <c r="T248" s="62"/>
      <c r="U248" s="62"/>
      <c r="V248" s="62"/>
    </row>
    <row r="249" spans="1:22">
      <c r="A249" s="82" t="s">
        <v>1854</v>
      </c>
      <c r="B249" s="74">
        <v>1380</v>
      </c>
      <c r="C249" s="74">
        <v>1380</v>
      </c>
      <c r="D249" s="74"/>
      <c r="E249" s="62"/>
      <c r="F249" s="62"/>
      <c r="G249" s="62"/>
      <c r="H249" s="62"/>
      <c r="I249" s="62"/>
      <c r="J249" s="62"/>
      <c r="K249" s="62"/>
      <c r="L249" s="62"/>
      <c r="M249" s="62"/>
      <c r="N249" s="62"/>
      <c r="O249" s="62"/>
      <c r="P249" s="62"/>
      <c r="Q249" s="62"/>
      <c r="R249" s="62"/>
      <c r="S249" s="62"/>
      <c r="T249" s="62"/>
      <c r="U249" s="62"/>
      <c r="V249" s="62"/>
    </row>
    <row r="250" spans="1:22">
      <c r="A250" s="82" t="s">
        <v>1855</v>
      </c>
      <c r="B250" s="74">
        <v>6541.25</v>
      </c>
      <c r="C250" s="74"/>
      <c r="D250" s="74">
        <v>6541.25</v>
      </c>
      <c r="E250" s="62"/>
      <c r="F250" s="62"/>
      <c r="G250" s="62"/>
      <c r="H250" s="62"/>
      <c r="I250" s="62"/>
      <c r="J250" s="62"/>
      <c r="K250" s="62"/>
      <c r="L250" s="62"/>
      <c r="M250" s="62"/>
      <c r="N250" s="62"/>
      <c r="O250" s="62"/>
      <c r="P250" s="62"/>
      <c r="Q250" s="62"/>
      <c r="R250" s="62"/>
      <c r="S250" s="62"/>
      <c r="T250" s="62"/>
      <c r="U250" s="62"/>
      <c r="V250" s="62"/>
    </row>
    <row r="251" spans="1:22">
      <c r="A251" s="82" t="s">
        <v>1856</v>
      </c>
      <c r="B251" s="74">
        <v>1057.4</v>
      </c>
      <c r="C251" s="74">
        <v>1057.4</v>
      </c>
      <c r="D251" s="74"/>
      <c r="E251" s="62"/>
      <c r="F251" s="62"/>
      <c r="G251" s="62"/>
      <c r="H251" s="62"/>
      <c r="I251" s="62"/>
      <c r="J251" s="62"/>
      <c r="K251" s="62"/>
      <c r="L251" s="62"/>
      <c r="M251" s="62"/>
      <c r="N251" s="62"/>
      <c r="O251" s="62"/>
      <c r="P251" s="62"/>
      <c r="Q251" s="62"/>
      <c r="R251" s="62"/>
      <c r="S251" s="62"/>
      <c r="T251" s="62"/>
      <c r="U251" s="62"/>
      <c r="V251" s="62"/>
    </row>
    <row r="252" spans="1:22">
      <c r="A252" s="82" t="s">
        <v>1857</v>
      </c>
      <c r="B252" s="74">
        <v>555</v>
      </c>
      <c r="C252" s="74"/>
      <c r="D252" s="74">
        <v>555</v>
      </c>
      <c r="E252" s="62"/>
      <c r="F252" s="62"/>
      <c r="G252" s="62"/>
      <c r="H252" s="62"/>
      <c r="I252" s="62"/>
      <c r="J252" s="62"/>
      <c r="K252" s="62"/>
      <c r="L252" s="62"/>
      <c r="M252" s="62"/>
      <c r="N252" s="62"/>
      <c r="O252" s="62"/>
      <c r="P252" s="62"/>
      <c r="Q252" s="62"/>
      <c r="R252" s="62"/>
      <c r="S252" s="62"/>
      <c r="T252" s="62"/>
      <c r="U252" s="62"/>
      <c r="V252" s="62"/>
    </row>
    <row r="253" spans="1:22">
      <c r="A253" s="82" t="s">
        <v>1858</v>
      </c>
      <c r="B253" s="74">
        <v>1700</v>
      </c>
      <c r="C253" s="74"/>
      <c r="D253" s="74">
        <v>1700</v>
      </c>
      <c r="E253" s="62"/>
      <c r="F253" s="62"/>
      <c r="G253" s="62"/>
      <c r="H253" s="62"/>
      <c r="I253" s="62"/>
      <c r="J253" s="62"/>
      <c r="K253" s="62"/>
      <c r="L253" s="62"/>
      <c r="M253" s="62"/>
      <c r="N253" s="62"/>
      <c r="O253" s="62"/>
      <c r="P253" s="62"/>
      <c r="Q253" s="62"/>
      <c r="R253" s="62"/>
      <c r="S253" s="62"/>
      <c r="T253" s="62"/>
      <c r="U253" s="62"/>
      <c r="V253" s="62"/>
    </row>
    <row r="254" spans="1:22">
      <c r="A254" s="82" t="s">
        <v>1859</v>
      </c>
      <c r="B254" s="74">
        <v>1765</v>
      </c>
      <c r="C254" s="74">
        <v>1765</v>
      </c>
      <c r="D254" s="74"/>
      <c r="E254" s="62"/>
      <c r="F254" s="62"/>
      <c r="G254" s="62"/>
      <c r="H254" s="62"/>
      <c r="I254" s="62"/>
      <c r="J254" s="62"/>
      <c r="K254" s="62"/>
      <c r="L254" s="62"/>
      <c r="M254" s="62"/>
      <c r="N254" s="62"/>
      <c r="O254" s="62"/>
      <c r="P254" s="62"/>
      <c r="Q254" s="62"/>
      <c r="R254" s="62"/>
      <c r="S254" s="62"/>
      <c r="T254" s="62"/>
      <c r="U254" s="62"/>
      <c r="V254" s="62"/>
    </row>
    <row r="255" spans="1:22">
      <c r="A255" s="82" t="s">
        <v>1860</v>
      </c>
      <c r="B255" s="74">
        <v>610</v>
      </c>
      <c r="C255" s="74">
        <v>610</v>
      </c>
      <c r="D255" s="74"/>
      <c r="E255" s="62"/>
      <c r="F255" s="62"/>
      <c r="G255" s="62"/>
      <c r="H255" s="62"/>
      <c r="I255" s="62"/>
      <c r="J255" s="62"/>
      <c r="K255" s="62"/>
      <c r="L255" s="62"/>
      <c r="M255" s="62"/>
      <c r="N255" s="62"/>
      <c r="O255" s="62"/>
      <c r="P255" s="62"/>
      <c r="Q255" s="62"/>
      <c r="R255" s="62"/>
      <c r="S255" s="62"/>
      <c r="T255" s="62"/>
      <c r="U255" s="62"/>
      <c r="V255" s="62"/>
    </row>
    <row r="256" spans="1:22">
      <c r="A256" s="82" t="s">
        <v>1861</v>
      </c>
      <c r="B256" s="74">
        <v>540</v>
      </c>
      <c r="C256" s="74">
        <v>540</v>
      </c>
      <c r="D256" s="74"/>
      <c r="E256" s="62"/>
      <c r="F256" s="62"/>
      <c r="G256" s="62"/>
      <c r="H256" s="62"/>
      <c r="I256" s="62"/>
      <c r="J256" s="62"/>
      <c r="K256" s="62"/>
      <c r="L256" s="62"/>
      <c r="M256" s="62"/>
      <c r="N256" s="62"/>
      <c r="O256" s="62"/>
      <c r="P256" s="62"/>
      <c r="Q256" s="62"/>
      <c r="R256" s="62"/>
      <c r="S256" s="62"/>
      <c r="T256" s="62"/>
      <c r="U256" s="62"/>
      <c r="V256" s="62"/>
    </row>
    <row r="257" spans="1:22">
      <c r="A257" s="82" t="s">
        <v>1862</v>
      </c>
      <c r="B257" s="74">
        <v>1760</v>
      </c>
      <c r="C257" s="74">
        <v>1760</v>
      </c>
      <c r="D257" s="74"/>
      <c r="E257" s="62"/>
      <c r="F257" s="62"/>
      <c r="G257" s="62"/>
      <c r="H257" s="62"/>
      <c r="I257" s="62"/>
      <c r="J257" s="62"/>
      <c r="K257" s="62"/>
      <c r="L257" s="62"/>
      <c r="M257" s="62"/>
      <c r="N257" s="62"/>
      <c r="O257" s="62"/>
      <c r="P257" s="62"/>
      <c r="Q257" s="62"/>
      <c r="R257" s="62"/>
      <c r="S257" s="62"/>
      <c r="T257" s="62"/>
      <c r="U257" s="62"/>
      <c r="V257" s="62"/>
    </row>
    <row r="258" spans="1:22">
      <c r="A258" s="82" t="s">
        <v>1863</v>
      </c>
      <c r="B258" s="74">
        <v>1000</v>
      </c>
      <c r="C258" s="74">
        <v>1000</v>
      </c>
      <c r="D258" s="74"/>
      <c r="E258" s="62"/>
      <c r="F258" s="62"/>
      <c r="G258" s="62"/>
      <c r="H258" s="62"/>
      <c r="I258" s="62"/>
      <c r="J258" s="62"/>
      <c r="K258" s="62"/>
      <c r="L258" s="62"/>
      <c r="M258" s="62"/>
      <c r="N258" s="62"/>
      <c r="O258" s="62"/>
      <c r="P258" s="62"/>
      <c r="Q258" s="62"/>
      <c r="R258" s="62"/>
      <c r="S258" s="62"/>
      <c r="T258" s="62"/>
      <c r="U258" s="62"/>
      <c r="V258" s="62"/>
    </row>
    <row r="259" spans="1:22">
      <c r="A259" s="82" t="s">
        <v>1864</v>
      </c>
      <c r="B259" s="74">
        <v>1325</v>
      </c>
      <c r="C259" s="74">
        <v>1325</v>
      </c>
      <c r="D259" s="74"/>
      <c r="E259" s="62"/>
      <c r="F259" s="62"/>
      <c r="G259" s="62"/>
      <c r="H259" s="62"/>
      <c r="I259" s="62"/>
      <c r="J259" s="62"/>
      <c r="K259" s="62"/>
      <c r="L259" s="62"/>
      <c r="M259" s="62"/>
      <c r="N259" s="62"/>
      <c r="O259" s="62"/>
      <c r="P259" s="62"/>
      <c r="Q259" s="62"/>
      <c r="R259" s="62"/>
      <c r="S259" s="62"/>
      <c r="T259" s="62"/>
      <c r="U259" s="62"/>
      <c r="V259" s="62"/>
    </row>
    <row r="260" spans="1:22">
      <c r="A260" s="81" t="s">
        <v>1865</v>
      </c>
      <c r="B260" s="74">
        <v>9510</v>
      </c>
      <c r="C260" s="74"/>
      <c r="D260" s="74">
        <v>9510</v>
      </c>
      <c r="E260" s="62"/>
      <c r="F260" s="62"/>
      <c r="G260" s="62"/>
      <c r="H260" s="62"/>
      <c r="I260" s="62"/>
      <c r="J260" s="62"/>
      <c r="K260" s="62"/>
      <c r="L260" s="62"/>
      <c r="M260" s="62"/>
      <c r="N260" s="62"/>
      <c r="O260" s="62"/>
      <c r="P260" s="62"/>
      <c r="Q260" s="62"/>
      <c r="R260" s="62"/>
      <c r="S260" s="62"/>
      <c r="T260" s="62"/>
      <c r="U260" s="62"/>
      <c r="V260" s="62"/>
    </row>
    <row r="261" spans="1:22">
      <c r="A261" s="82" t="s">
        <v>1866</v>
      </c>
      <c r="B261" s="74">
        <v>9510</v>
      </c>
      <c r="C261" s="74"/>
      <c r="D261" s="74">
        <v>9510</v>
      </c>
      <c r="E261" s="62"/>
      <c r="F261" s="62"/>
      <c r="G261" s="62"/>
      <c r="H261" s="62"/>
      <c r="I261" s="62"/>
      <c r="J261" s="62"/>
      <c r="K261" s="62"/>
      <c r="L261" s="62"/>
      <c r="M261" s="62"/>
      <c r="N261" s="62"/>
      <c r="O261" s="62"/>
      <c r="P261" s="62"/>
      <c r="Q261" s="62"/>
      <c r="R261" s="62"/>
      <c r="S261" s="62"/>
      <c r="T261" s="62"/>
      <c r="U261" s="62"/>
      <c r="V261" s="62"/>
    </row>
    <row r="262" spans="1:22">
      <c r="A262" s="81" t="s">
        <v>1867</v>
      </c>
      <c r="B262" s="74">
        <v>1800</v>
      </c>
      <c r="C262" s="74">
        <v>1800</v>
      </c>
      <c r="D262" s="74"/>
      <c r="E262" s="62"/>
      <c r="F262" s="62"/>
      <c r="G262" s="62"/>
      <c r="H262" s="62"/>
      <c r="I262" s="62"/>
      <c r="J262" s="62"/>
      <c r="K262" s="62"/>
      <c r="L262" s="62"/>
      <c r="M262" s="62"/>
      <c r="N262" s="62"/>
      <c r="O262" s="62"/>
      <c r="P262" s="62"/>
      <c r="Q262" s="62"/>
      <c r="R262" s="62"/>
      <c r="S262" s="62"/>
      <c r="T262" s="62"/>
      <c r="U262" s="62"/>
      <c r="V262" s="62"/>
    </row>
    <row r="263" spans="1:22">
      <c r="A263" s="82" t="s">
        <v>1636</v>
      </c>
      <c r="B263" s="74">
        <v>800</v>
      </c>
      <c r="C263" s="74">
        <v>800</v>
      </c>
      <c r="D263" s="74"/>
      <c r="E263" s="62"/>
      <c r="F263" s="62"/>
      <c r="G263" s="62"/>
      <c r="H263" s="62"/>
      <c r="I263" s="62"/>
      <c r="J263" s="62"/>
      <c r="K263" s="62"/>
      <c r="L263" s="62"/>
      <c r="M263" s="62"/>
      <c r="N263" s="62"/>
      <c r="O263" s="62"/>
      <c r="P263" s="62"/>
      <c r="Q263" s="62"/>
      <c r="R263" s="62"/>
      <c r="S263" s="62"/>
      <c r="T263" s="62"/>
      <c r="U263" s="62"/>
      <c r="V263" s="62"/>
    </row>
    <row r="264" spans="1:22">
      <c r="A264" s="82" t="s">
        <v>1868</v>
      </c>
      <c r="B264" s="74">
        <v>1000</v>
      </c>
      <c r="C264" s="74">
        <v>1000</v>
      </c>
      <c r="D264" s="74"/>
      <c r="E264" s="62"/>
      <c r="F264" s="62"/>
      <c r="G264" s="62"/>
      <c r="H264" s="62"/>
      <c r="I264" s="62"/>
      <c r="J264" s="62"/>
      <c r="K264" s="62"/>
      <c r="L264" s="62"/>
      <c r="M264" s="62"/>
      <c r="N264" s="62"/>
      <c r="O264" s="62"/>
      <c r="P264" s="62"/>
      <c r="Q264" s="62"/>
      <c r="R264" s="62"/>
      <c r="S264" s="62"/>
      <c r="T264" s="62"/>
      <c r="U264" s="62"/>
      <c r="V264" s="62"/>
    </row>
    <row r="265" spans="1:22">
      <c r="A265" s="81" t="s">
        <v>1869</v>
      </c>
      <c r="B265" s="74">
        <v>1600</v>
      </c>
      <c r="C265" s="74">
        <v>1600</v>
      </c>
      <c r="D265" s="74"/>
      <c r="E265" s="62"/>
      <c r="F265" s="62"/>
      <c r="G265" s="62"/>
      <c r="H265" s="62"/>
      <c r="I265" s="62"/>
      <c r="J265" s="62"/>
      <c r="K265" s="62"/>
      <c r="L265" s="62"/>
      <c r="M265" s="62"/>
      <c r="N265" s="62"/>
      <c r="O265" s="62"/>
      <c r="P265" s="62"/>
      <c r="Q265" s="62"/>
      <c r="R265" s="62"/>
      <c r="S265" s="62"/>
      <c r="T265" s="62"/>
      <c r="U265" s="62"/>
      <c r="V265" s="62"/>
    </row>
    <row r="266" spans="1:22">
      <c r="A266" s="82" t="s">
        <v>1870</v>
      </c>
      <c r="B266" s="74">
        <v>500</v>
      </c>
      <c r="C266" s="74">
        <v>500</v>
      </c>
      <c r="D266" s="74"/>
      <c r="E266" s="62"/>
      <c r="F266" s="62"/>
      <c r="G266" s="62"/>
      <c r="H266" s="62"/>
      <c r="I266" s="62"/>
      <c r="J266" s="62"/>
      <c r="K266" s="62"/>
      <c r="L266" s="62"/>
      <c r="M266" s="62"/>
      <c r="N266" s="62"/>
      <c r="O266" s="62"/>
      <c r="P266" s="62"/>
      <c r="Q266" s="62"/>
      <c r="R266" s="62"/>
      <c r="S266" s="62"/>
      <c r="T266" s="62"/>
      <c r="U266" s="62"/>
      <c r="V266" s="62"/>
    </row>
    <row r="267" spans="1:22">
      <c r="A267" s="82" t="s">
        <v>1871</v>
      </c>
      <c r="B267" s="74">
        <v>1100</v>
      </c>
      <c r="C267" s="74">
        <v>1100</v>
      </c>
      <c r="D267" s="74"/>
      <c r="E267" s="62"/>
      <c r="F267" s="62"/>
      <c r="G267" s="62"/>
      <c r="H267" s="62"/>
      <c r="I267" s="62"/>
      <c r="J267" s="62"/>
      <c r="K267" s="62"/>
      <c r="L267" s="62"/>
      <c r="M267" s="62"/>
      <c r="N267" s="62"/>
      <c r="O267" s="62"/>
      <c r="P267" s="62"/>
      <c r="Q267" s="62"/>
      <c r="R267" s="62"/>
      <c r="S267" s="62"/>
      <c r="T267" s="62"/>
      <c r="U267" s="62"/>
      <c r="V267" s="62"/>
    </row>
    <row r="268" spans="1:22">
      <c r="A268" s="81" t="s">
        <v>1872</v>
      </c>
      <c r="B268" s="74">
        <v>567.65</v>
      </c>
      <c r="C268" s="74">
        <v>567.65</v>
      </c>
      <c r="D268" s="74"/>
      <c r="E268" s="62"/>
      <c r="F268" s="62"/>
      <c r="G268" s="62"/>
      <c r="H268" s="62"/>
      <c r="I268" s="62"/>
      <c r="J268" s="62"/>
      <c r="K268" s="62"/>
      <c r="L268" s="62"/>
      <c r="M268" s="62"/>
      <c r="N268" s="62"/>
      <c r="O268" s="62"/>
      <c r="P268" s="62"/>
      <c r="Q268" s="62"/>
      <c r="R268" s="62"/>
      <c r="S268" s="62"/>
      <c r="T268" s="62"/>
      <c r="U268" s="62"/>
      <c r="V268" s="62"/>
    </row>
    <row r="269" spans="1:22">
      <c r="A269" s="82" t="s">
        <v>1873</v>
      </c>
      <c r="B269" s="74">
        <v>567.65</v>
      </c>
      <c r="C269" s="74">
        <v>567.65</v>
      </c>
      <c r="D269" s="74"/>
      <c r="E269" s="62"/>
      <c r="F269" s="62"/>
      <c r="G269" s="62"/>
      <c r="H269" s="62"/>
      <c r="I269" s="62"/>
      <c r="J269" s="62"/>
      <c r="K269" s="62"/>
      <c r="L269" s="62"/>
      <c r="M269" s="62"/>
      <c r="N269" s="62"/>
      <c r="O269" s="62"/>
      <c r="P269" s="62"/>
      <c r="Q269" s="62"/>
      <c r="R269" s="62"/>
      <c r="S269" s="62"/>
      <c r="T269" s="62"/>
      <c r="U269" s="62"/>
      <c r="V269" s="62"/>
    </row>
    <row r="270" spans="1:22">
      <c r="A270" s="81" t="s">
        <v>1874</v>
      </c>
      <c r="B270" s="74">
        <v>3389</v>
      </c>
      <c r="C270" s="74">
        <v>3389</v>
      </c>
      <c r="D270" s="74"/>
      <c r="E270" s="62"/>
      <c r="F270" s="62"/>
      <c r="G270" s="62"/>
      <c r="H270" s="62"/>
      <c r="I270" s="62"/>
      <c r="J270" s="62"/>
      <c r="K270" s="62"/>
      <c r="L270" s="62"/>
      <c r="M270" s="62"/>
      <c r="N270" s="62"/>
      <c r="O270" s="62"/>
      <c r="P270" s="62"/>
      <c r="Q270" s="62"/>
      <c r="R270" s="62"/>
      <c r="S270" s="62"/>
      <c r="T270" s="62"/>
      <c r="U270" s="62"/>
      <c r="V270" s="62"/>
    </row>
    <row r="271" spans="1:22">
      <c r="A271" s="82" t="s">
        <v>1875</v>
      </c>
      <c r="B271" s="74">
        <v>789</v>
      </c>
      <c r="C271" s="74">
        <v>789</v>
      </c>
      <c r="D271" s="74"/>
      <c r="E271" s="62"/>
      <c r="F271" s="62"/>
      <c r="G271" s="62"/>
      <c r="H271" s="62"/>
      <c r="I271" s="62"/>
      <c r="J271" s="62"/>
      <c r="K271" s="62"/>
      <c r="L271" s="62"/>
      <c r="M271" s="62"/>
      <c r="N271" s="62"/>
      <c r="O271" s="62"/>
      <c r="P271" s="62"/>
      <c r="Q271" s="62"/>
      <c r="R271" s="62"/>
      <c r="S271" s="62"/>
      <c r="T271" s="62"/>
      <c r="U271" s="62"/>
      <c r="V271" s="62"/>
    </row>
    <row r="272" spans="1:22">
      <c r="A272" s="82" t="s">
        <v>1876</v>
      </c>
      <c r="B272" s="74">
        <v>2600</v>
      </c>
      <c r="C272" s="74">
        <v>2600</v>
      </c>
      <c r="D272" s="74"/>
      <c r="E272" s="62"/>
      <c r="F272" s="62"/>
      <c r="G272" s="62"/>
      <c r="H272" s="62"/>
      <c r="I272" s="62"/>
      <c r="J272" s="62"/>
      <c r="K272" s="62"/>
      <c r="L272" s="62"/>
      <c r="M272" s="62"/>
      <c r="N272" s="62"/>
      <c r="O272" s="62"/>
      <c r="P272" s="62"/>
      <c r="Q272" s="62"/>
      <c r="R272" s="62"/>
      <c r="S272" s="62"/>
      <c r="T272" s="62"/>
      <c r="U272" s="62"/>
      <c r="V272" s="62"/>
    </row>
    <row r="273" spans="1:22">
      <c r="A273" s="81" t="s">
        <v>1877</v>
      </c>
      <c r="B273" s="74">
        <v>19370.45</v>
      </c>
      <c r="C273" s="74">
        <v>19370.45</v>
      </c>
      <c r="D273" s="74"/>
      <c r="E273" s="62"/>
      <c r="F273" s="62"/>
      <c r="G273" s="62"/>
      <c r="H273" s="62"/>
      <c r="I273" s="62"/>
      <c r="J273" s="62"/>
      <c r="K273" s="62"/>
      <c r="L273" s="62"/>
      <c r="M273" s="62"/>
      <c r="N273" s="62"/>
      <c r="O273" s="62"/>
      <c r="P273" s="62"/>
      <c r="Q273" s="62"/>
      <c r="R273" s="62"/>
      <c r="S273" s="62"/>
      <c r="T273" s="62"/>
      <c r="U273" s="62"/>
      <c r="V273" s="62"/>
    </row>
    <row r="274" spans="1:22">
      <c r="A274" s="82" t="s">
        <v>1878</v>
      </c>
      <c r="B274" s="74">
        <v>683.69</v>
      </c>
      <c r="C274" s="74">
        <v>683.69</v>
      </c>
      <c r="D274" s="74"/>
      <c r="E274" s="62"/>
      <c r="F274" s="62"/>
      <c r="G274" s="62"/>
      <c r="H274" s="62"/>
      <c r="I274" s="62"/>
      <c r="J274" s="62"/>
      <c r="K274" s="62"/>
      <c r="L274" s="62"/>
      <c r="M274" s="62"/>
      <c r="N274" s="62"/>
      <c r="O274" s="62"/>
      <c r="P274" s="62"/>
      <c r="Q274" s="62"/>
      <c r="R274" s="62"/>
      <c r="S274" s="62"/>
      <c r="T274" s="62"/>
      <c r="U274" s="62"/>
      <c r="V274" s="62"/>
    </row>
    <row r="275" spans="1:22">
      <c r="A275" s="82" t="s">
        <v>1879</v>
      </c>
      <c r="B275" s="74">
        <v>500</v>
      </c>
      <c r="C275" s="74">
        <v>500</v>
      </c>
      <c r="D275" s="74"/>
      <c r="E275" s="62"/>
      <c r="F275" s="62"/>
      <c r="G275" s="62"/>
      <c r="H275" s="62"/>
      <c r="I275" s="62"/>
      <c r="J275" s="62"/>
      <c r="K275" s="62"/>
      <c r="L275" s="62"/>
      <c r="M275" s="62"/>
      <c r="N275" s="62"/>
      <c r="O275" s="62"/>
      <c r="P275" s="62"/>
      <c r="Q275" s="62"/>
      <c r="R275" s="62"/>
      <c r="S275" s="62"/>
      <c r="T275" s="62"/>
      <c r="U275" s="62"/>
      <c r="V275" s="62"/>
    </row>
    <row r="276" spans="1:22">
      <c r="A276" s="82" t="s">
        <v>1880</v>
      </c>
      <c r="B276" s="74">
        <v>610</v>
      </c>
      <c r="C276" s="74">
        <v>610</v>
      </c>
      <c r="D276" s="74"/>
      <c r="E276" s="62"/>
      <c r="F276" s="62"/>
      <c r="G276" s="62"/>
      <c r="H276" s="62"/>
      <c r="I276" s="62"/>
      <c r="J276" s="62"/>
      <c r="K276" s="62"/>
      <c r="L276" s="62"/>
      <c r="M276" s="62"/>
      <c r="N276" s="62"/>
      <c r="O276" s="62"/>
      <c r="P276" s="62"/>
      <c r="Q276" s="62"/>
      <c r="R276" s="62"/>
      <c r="S276" s="62"/>
      <c r="T276" s="62"/>
      <c r="U276" s="62"/>
      <c r="V276" s="62"/>
    </row>
    <row r="277" spans="1:22">
      <c r="A277" s="82" t="s">
        <v>1881</v>
      </c>
      <c r="B277" s="74">
        <v>500</v>
      </c>
      <c r="C277" s="74">
        <v>500</v>
      </c>
      <c r="D277" s="74"/>
      <c r="E277" s="62"/>
      <c r="F277" s="62"/>
      <c r="G277" s="62"/>
      <c r="H277" s="62"/>
      <c r="I277" s="62"/>
      <c r="J277" s="62"/>
      <c r="K277" s="62"/>
      <c r="L277" s="62"/>
      <c r="M277" s="62"/>
      <c r="N277" s="62"/>
      <c r="O277" s="62"/>
      <c r="P277" s="62"/>
      <c r="Q277" s="62"/>
      <c r="R277" s="62"/>
      <c r="S277" s="62"/>
      <c r="T277" s="62"/>
      <c r="U277" s="62"/>
      <c r="V277" s="62"/>
    </row>
    <row r="278" spans="1:22">
      <c r="A278" s="82" t="s">
        <v>1882</v>
      </c>
      <c r="B278" s="74">
        <v>600</v>
      </c>
      <c r="C278" s="74">
        <v>600</v>
      </c>
      <c r="D278" s="74"/>
      <c r="E278" s="62"/>
      <c r="F278" s="62"/>
      <c r="G278" s="62"/>
      <c r="H278" s="62"/>
      <c r="I278" s="62"/>
      <c r="J278" s="62"/>
      <c r="K278" s="62"/>
      <c r="L278" s="62"/>
      <c r="M278" s="62"/>
      <c r="N278" s="62"/>
      <c r="O278" s="62"/>
      <c r="P278" s="62"/>
      <c r="Q278" s="62"/>
      <c r="R278" s="62"/>
      <c r="S278" s="62"/>
      <c r="T278" s="62"/>
      <c r="U278" s="62"/>
      <c r="V278" s="62"/>
    </row>
    <row r="279" spans="1:22">
      <c r="A279" s="82" t="s">
        <v>1883</v>
      </c>
      <c r="B279" s="74">
        <v>10000</v>
      </c>
      <c r="C279" s="74">
        <v>10000</v>
      </c>
      <c r="D279" s="74"/>
      <c r="E279" s="62"/>
      <c r="F279" s="62"/>
      <c r="G279" s="62"/>
      <c r="H279" s="62"/>
      <c r="I279" s="62"/>
      <c r="J279" s="62"/>
      <c r="K279" s="62"/>
      <c r="L279" s="62"/>
      <c r="M279" s="62"/>
      <c r="N279" s="62"/>
      <c r="O279" s="62"/>
      <c r="P279" s="62"/>
      <c r="Q279" s="62"/>
      <c r="R279" s="62"/>
      <c r="S279" s="62"/>
      <c r="T279" s="62"/>
      <c r="U279" s="62"/>
      <c r="V279" s="62"/>
    </row>
    <row r="280" spans="1:22">
      <c r="A280" s="82" t="s">
        <v>1873</v>
      </c>
      <c r="B280" s="74">
        <v>1845.76</v>
      </c>
      <c r="C280" s="74">
        <v>1845.76</v>
      </c>
      <c r="D280" s="74"/>
      <c r="E280" s="62"/>
      <c r="F280" s="62"/>
      <c r="G280" s="62"/>
      <c r="H280" s="62"/>
      <c r="I280" s="62"/>
      <c r="J280" s="62"/>
      <c r="K280" s="62"/>
      <c r="L280" s="62"/>
      <c r="M280" s="62"/>
      <c r="N280" s="62"/>
      <c r="O280" s="62"/>
      <c r="P280" s="62"/>
      <c r="Q280" s="62"/>
      <c r="R280" s="62"/>
      <c r="S280" s="62"/>
      <c r="T280" s="62"/>
      <c r="U280" s="62"/>
      <c r="V280" s="62"/>
    </row>
    <row r="281" spans="1:22">
      <c r="A281" s="82" t="s">
        <v>1884</v>
      </c>
      <c r="B281" s="74">
        <v>4631</v>
      </c>
      <c r="C281" s="74">
        <v>4631</v>
      </c>
      <c r="D281" s="74"/>
      <c r="E281" s="62"/>
      <c r="F281" s="62"/>
      <c r="G281" s="62"/>
      <c r="H281" s="62"/>
      <c r="I281" s="62"/>
      <c r="J281" s="62"/>
      <c r="K281" s="62"/>
      <c r="L281" s="62"/>
      <c r="M281" s="62"/>
      <c r="N281" s="62"/>
      <c r="O281" s="62"/>
      <c r="P281" s="62"/>
      <c r="Q281" s="62"/>
      <c r="R281" s="62"/>
      <c r="S281" s="62"/>
      <c r="T281" s="62"/>
      <c r="U281" s="62"/>
      <c r="V281" s="62"/>
    </row>
    <row r="282" spans="1:22">
      <c r="A282" s="81" t="s">
        <v>1885</v>
      </c>
      <c r="B282" s="74">
        <v>25300</v>
      </c>
      <c r="C282" s="74">
        <v>3300</v>
      </c>
      <c r="D282" s="74">
        <v>22000</v>
      </c>
      <c r="E282" s="62"/>
      <c r="F282" s="62"/>
      <c r="G282" s="62"/>
      <c r="H282" s="62"/>
      <c r="I282" s="62"/>
      <c r="J282" s="62"/>
      <c r="K282" s="62"/>
      <c r="L282" s="62"/>
      <c r="M282" s="62"/>
      <c r="N282" s="62"/>
      <c r="O282" s="62"/>
      <c r="P282" s="62"/>
      <c r="Q282" s="62"/>
      <c r="R282" s="62"/>
      <c r="S282" s="62"/>
      <c r="T282" s="62"/>
      <c r="U282" s="62"/>
      <c r="V282" s="62"/>
    </row>
    <row r="283" spans="1:22">
      <c r="A283" s="82" t="s">
        <v>1883</v>
      </c>
      <c r="B283" s="74">
        <v>3300</v>
      </c>
      <c r="C283" s="74">
        <v>3300</v>
      </c>
      <c r="D283" s="74"/>
      <c r="E283" s="62"/>
      <c r="F283" s="62"/>
      <c r="G283" s="62"/>
      <c r="H283" s="62"/>
      <c r="I283" s="62"/>
      <c r="J283" s="62"/>
      <c r="K283" s="62"/>
      <c r="L283" s="62"/>
      <c r="M283" s="62"/>
      <c r="N283" s="62"/>
      <c r="O283" s="62"/>
      <c r="P283" s="62"/>
      <c r="Q283" s="62"/>
      <c r="R283" s="62"/>
      <c r="S283" s="62"/>
      <c r="T283" s="62"/>
      <c r="U283" s="62"/>
      <c r="V283" s="62"/>
    </row>
    <row r="284" spans="1:22">
      <c r="A284" s="82" t="s">
        <v>1886</v>
      </c>
      <c r="B284" s="74">
        <v>22000</v>
      </c>
      <c r="C284" s="74"/>
      <c r="D284" s="74">
        <v>22000</v>
      </c>
      <c r="E284" s="62"/>
      <c r="F284" s="62"/>
      <c r="G284" s="62"/>
      <c r="H284" s="62"/>
      <c r="I284" s="62"/>
      <c r="J284" s="62"/>
      <c r="K284" s="62"/>
      <c r="L284" s="62"/>
      <c r="M284" s="62"/>
      <c r="N284" s="62"/>
      <c r="O284" s="62"/>
      <c r="P284" s="62"/>
      <c r="Q284" s="62"/>
      <c r="R284" s="62"/>
      <c r="S284" s="62"/>
      <c r="T284" s="62"/>
      <c r="U284" s="62"/>
      <c r="V284" s="62"/>
    </row>
    <row r="285" spans="1:22">
      <c r="A285" s="81" t="s">
        <v>1887</v>
      </c>
      <c r="B285" s="74">
        <v>6906.76</v>
      </c>
      <c r="C285" s="74">
        <v>3906.76</v>
      </c>
      <c r="D285" s="74">
        <v>3000</v>
      </c>
      <c r="E285" s="62"/>
      <c r="F285" s="62"/>
      <c r="G285" s="62"/>
      <c r="H285" s="62"/>
      <c r="I285" s="62"/>
      <c r="J285" s="62"/>
      <c r="K285" s="62"/>
      <c r="L285" s="62"/>
      <c r="M285" s="62"/>
      <c r="N285" s="62"/>
      <c r="O285" s="62"/>
      <c r="P285" s="62"/>
      <c r="Q285" s="62"/>
      <c r="R285" s="62"/>
      <c r="S285" s="62"/>
      <c r="T285" s="62"/>
      <c r="U285" s="62"/>
      <c r="V285" s="62"/>
    </row>
    <row r="286" spans="1:22">
      <c r="A286" s="82" t="s">
        <v>1888</v>
      </c>
      <c r="B286" s="74">
        <v>3000</v>
      </c>
      <c r="C286" s="74"/>
      <c r="D286" s="74">
        <v>3000</v>
      </c>
      <c r="E286" s="62"/>
      <c r="F286" s="62"/>
      <c r="G286" s="62"/>
      <c r="H286" s="62"/>
      <c r="I286" s="62"/>
      <c r="J286" s="62"/>
      <c r="K286" s="62"/>
      <c r="L286" s="62"/>
      <c r="M286" s="62"/>
      <c r="N286" s="62"/>
      <c r="O286" s="62"/>
      <c r="P286" s="62"/>
      <c r="Q286" s="62"/>
      <c r="R286" s="62"/>
      <c r="S286" s="62"/>
      <c r="T286" s="62"/>
      <c r="U286" s="62"/>
      <c r="V286" s="62"/>
    </row>
    <row r="287" spans="1:22">
      <c r="A287" s="82" t="s">
        <v>1889</v>
      </c>
      <c r="B287" s="74">
        <v>506.76</v>
      </c>
      <c r="C287" s="74">
        <v>506.76</v>
      </c>
      <c r="D287" s="74"/>
      <c r="E287" s="62"/>
      <c r="F287" s="62"/>
      <c r="G287" s="62"/>
      <c r="H287" s="62"/>
      <c r="I287" s="62"/>
      <c r="J287" s="62"/>
      <c r="K287" s="62"/>
      <c r="L287" s="62"/>
      <c r="M287" s="62"/>
      <c r="N287" s="62"/>
      <c r="O287" s="62"/>
      <c r="P287" s="62"/>
      <c r="Q287" s="62"/>
      <c r="R287" s="62"/>
      <c r="S287" s="62"/>
      <c r="T287" s="62"/>
      <c r="U287" s="62"/>
      <c r="V287" s="62"/>
    </row>
    <row r="288" spans="1:22">
      <c r="A288" s="82" t="s">
        <v>1883</v>
      </c>
      <c r="B288" s="74">
        <v>3400</v>
      </c>
      <c r="C288" s="74">
        <v>3400</v>
      </c>
      <c r="D288" s="74"/>
      <c r="E288" s="62"/>
      <c r="F288" s="62"/>
      <c r="G288" s="62"/>
      <c r="H288" s="62"/>
      <c r="I288" s="62"/>
      <c r="J288" s="62"/>
      <c r="K288" s="62"/>
      <c r="L288" s="62"/>
      <c r="M288" s="62"/>
      <c r="N288" s="62"/>
      <c r="O288" s="62"/>
      <c r="P288" s="62"/>
      <c r="Q288" s="62"/>
      <c r="R288" s="62"/>
      <c r="S288" s="62"/>
      <c r="T288" s="62"/>
      <c r="U288" s="62"/>
      <c r="V288" s="62"/>
    </row>
    <row r="289" spans="1:22">
      <c r="A289" s="81" t="s">
        <v>1890</v>
      </c>
      <c r="B289" s="74">
        <v>34803.77</v>
      </c>
      <c r="C289" s="74">
        <v>28803.77</v>
      </c>
      <c r="D289" s="74">
        <v>6000</v>
      </c>
      <c r="E289" s="62"/>
      <c r="F289" s="62"/>
      <c r="G289" s="62"/>
      <c r="H289" s="62"/>
      <c r="I289" s="62"/>
      <c r="J289" s="62"/>
      <c r="K289" s="62"/>
      <c r="L289" s="62"/>
      <c r="M289" s="62"/>
      <c r="N289" s="62"/>
      <c r="O289" s="62"/>
      <c r="P289" s="62"/>
      <c r="Q289" s="62"/>
      <c r="R289" s="62"/>
      <c r="S289" s="62"/>
      <c r="T289" s="62"/>
      <c r="U289" s="62"/>
      <c r="V289" s="62"/>
    </row>
    <row r="290" spans="1:22">
      <c r="A290" s="82" t="s">
        <v>1891</v>
      </c>
      <c r="B290" s="74">
        <v>6000</v>
      </c>
      <c r="C290" s="74"/>
      <c r="D290" s="74">
        <v>6000</v>
      </c>
      <c r="E290" s="62"/>
      <c r="F290" s="62"/>
      <c r="G290" s="62"/>
      <c r="H290" s="62"/>
      <c r="I290" s="62"/>
      <c r="J290" s="62"/>
      <c r="K290" s="62"/>
      <c r="L290" s="62"/>
      <c r="M290" s="62"/>
      <c r="N290" s="62"/>
      <c r="O290" s="62"/>
      <c r="P290" s="62"/>
      <c r="Q290" s="62"/>
      <c r="R290" s="62"/>
      <c r="S290" s="62"/>
      <c r="T290" s="62"/>
      <c r="U290" s="62"/>
      <c r="V290" s="62"/>
    </row>
    <row r="291" spans="1:22">
      <c r="A291" s="82" t="s">
        <v>1878</v>
      </c>
      <c r="B291" s="74">
        <v>503.77</v>
      </c>
      <c r="C291" s="74">
        <v>503.77</v>
      </c>
      <c r="D291" s="74"/>
      <c r="E291" s="62"/>
      <c r="F291" s="62"/>
      <c r="G291" s="62"/>
      <c r="H291" s="62"/>
      <c r="I291" s="62"/>
      <c r="J291" s="62"/>
      <c r="K291" s="62"/>
      <c r="L291" s="62"/>
      <c r="M291" s="62"/>
      <c r="N291" s="62"/>
      <c r="O291" s="62"/>
      <c r="P291" s="62"/>
      <c r="Q291" s="62"/>
      <c r="R291" s="62"/>
      <c r="S291" s="62"/>
      <c r="T291" s="62"/>
      <c r="U291" s="62"/>
      <c r="V291" s="62"/>
    </row>
    <row r="292" spans="1:22">
      <c r="A292" s="82" t="s">
        <v>1883</v>
      </c>
      <c r="B292" s="74">
        <v>3300</v>
      </c>
      <c r="C292" s="74">
        <v>3300</v>
      </c>
      <c r="D292" s="74"/>
      <c r="E292" s="62"/>
      <c r="F292" s="62"/>
      <c r="G292" s="62"/>
      <c r="H292" s="62"/>
      <c r="I292" s="62"/>
      <c r="J292" s="62"/>
      <c r="K292" s="62"/>
      <c r="L292" s="62"/>
      <c r="M292" s="62"/>
      <c r="N292" s="62"/>
      <c r="O292" s="62"/>
      <c r="P292" s="62"/>
      <c r="Q292" s="62"/>
      <c r="R292" s="62"/>
      <c r="S292" s="62"/>
      <c r="T292" s="62"/>
      <c r="U292" s="62"/>
      <c r="V292" s="62"/>
    </row>
    <row r="293" spans="1:22">
      <c r="A293" s="82" t="s">
        <v>1892</v>
      </c>
      <c r="B293" s="74">
        <v>25000</v>
      </c>
      <c r="C293" s="74">
        <v>25000</v>
      </c>
      <c r="D293" s="74"/>
      <c r="E293" s="62"/>
      <c r="F293" s="62"/>
      <c r="G293" s="62"/>
      <c r="H293" s="62"/>
      <c r="I293" s="62"/>
      <c r="J293" s="62"/>
      <c r="K293" s="62"/>
      <c r="L293" s="62"/>
      <c r="M293" s="62"/>
      <c r="N293" s="62"/>
      <c r="O293" s="62"/>
      <c r="P293" s="62"/>
      <c r="Q293" s="62"/>
      <c r="R293" s="62"/>
      <c r="S293" s="62"/>
      <c r="T293" s="62"/>
      <c r="U293" s="62"/>
      <c r="V293" s="62"/>
    </row>
    <row r="294" spans="1:22">
      <c r="A294" s="81" t="s">
        <v>1893</v>
      </c>
      <c r="B294" s="74">
        <v>692</v>
      </c>
      <c r="C294" s="74">
        <v>692</v>
      </c>
      <c r="D294" s="74"/>
      <c r="E294" s="62"/>
      <c r="F294" s="62"/>
      <c r="G294" s="62"/>
      <c r="H294" s="62"/>
      <c r="I294" s="62"/>
      <c r="J294" s="62"/>
      <c r="K294" s="62"/>
      <c r="L294" s="62"/>
      <c r="M294" s="62"/>
      <c r="N294" s="62"/>
      <c r="O294" s="62"/>
      <c r="P294" s="62"/>
      <c r="Q294" s="62"/>
      <c r="R294" s="62"/>
      <c r="S294" s="62"/>
      <c r="T294" s="62"/>
      <c r="U294" s="62"/>
      <c r="V294" s="62"/>
    </row>
    <row r="295" spans="1:22">
      <c r="A295" s="82" t="s">
        <v>1880</v>
      </c>
      <c r="B295" s="74">
        <v>692</v>
      </c>
      <c r="C295" s="74">
        <v>692</v>
      </c>
      <c r="D295" s="74"/>
      <c r="E295" s="62"/>
      <c r="F295" s="62"/>
      <c r="G295" s="62"/>
      <c r="H295" s="62"/>
      <c r="I295" s="62"/>
      <c r="J295" s="62"/>
      <c r="K295" s="62"/>
      <c r="L295" s="62"/>
      <c r="M295" s="62"/>
      <c r="N295" s="62"/>
      <c r="O295" s="62"/>
      <c r="P295" s="62"/>
      <c r="Q295" s="62"/>
      <c r="R295" s="62"/>
      <c r="S295" s="62"/>
      <c r="T295" s="62"/>
      <c r="U295" s="62"/>
      <c r="V295" s="62"/>
    </row>
    <row r="296" spans="1:22">
      <c r="A296" s="81" t="s">
        <v>1894</v>
      </c>
      <c r="B296" s="74">
        <v>17647.71</v>
      </c>
      <c r="C296" s="74">
        <v>17647.71</v>
      </c>
      <c r="D296" s="74"/>
      <c r="E296" s="62"/>
      <c r="F296" s="62"/>
      <c r="G296" s="62"/>
      <c r="H296" s="62"/>
      <c r="I296" s="62"/>
      <c r="J296" s="62"/>
      <c r="K296" s="62"/>
      <c r="L296" s="62"/>
      <c r="M296" s="62"/>
      <c r="N296" s="62"/>
      <c r="O296" s="62"/>
      <c r="P296" s="62"/>
      <c r="Q296" s="62"/>
      <c r="R296" s="62"/>
      <c r="S296" s="62"/>
      <c r="T296" s="62"/>
      <c r="U296" s="62"/>
      <c r="V296" s="62"/>
    </row>
    <row r="297" spans="1:22">
      <c r="A297" s="82" t="s">
        <v>1873</v>
      </c>
      <c r="B297" s="74">
        <v>4300</v>
      </c>
      <c r="C297" s="74">
        <v>4300</v>
      </c>
      <c r="D297" s="74"/>
      <c r="E297" s="62"/>
      <c r="F297" s="62"/>
      <c r="G297" s="62"/>
      <c r="H297" s="62"/>
      <c r="I297" s="62"/>
      <c r="J297" s="62"/>
      <c r="K297" s="62"/>
      <c r="L297" s="62"/>
      <c r="M297" s="62"/>
      <c r="N297" s="62"/>
      <c r="O297" s="62"/>
      <c r="P297" s="62"/>
      <c r="Q297" s="62"/>
      <c r="R297" s="62"/>
      <c r="S297" s="62"/>
      <c r="T297" s="62"/>
      <c r="U297" s="62"/>
      <c r="V297" s="62"/>
    </row>
    <row r="298" spans="1:22">
      <c r="A298" s="82" t="s">
        <v>1878</v>
      </c>
      <c r="B298" s="74">
        <v>647.71</v>
      </c>
      <c r="C298" s="74">
        <v>647.71</v>
      </c>
      <c r="D298" s="74"/>
      <c r="E298" s="62"/>
      <c r="F298" s="62"/>
      <c r="G298" s="62"/>
      <c r="H298" s="62"/>
      <c r="I298" s="62"/>
      <c r="J298" s="62"/>
      <c r="K298" s="62"/>
      <c r="L298" s="62"/>
      <c r="M298" s="62"/>
      <c r="N298" s="62"/>
      <c r="O298" s="62"/>
      <c r="P298" s="62"/>
      <c r="Q298" s="62"/>
      <c r="R298" s="62"/>
      <c r="S298" s="62"/>
      <c r="T298" s="62"/>
      <c r="U298" s="62"/>
      <c r="V298" s="62"/>
    </row>
    <row r="299" spans="1:22">
      <c r="A299" s="82" t="s">
        <v>1880</v>
      </c>
      <c r="B299" s="74">
        <v>2700</v>
      </c>
      <c r="C299" s="74">
        <v>2700</v>
      </c>
      <c r="D299" s="74"/>
      <c r="E299" s="62"/>
      <c r="F299" s="62"/>
      <c r="G299" s="62"/>
      <c r="H299" s="62"/>
      <c r="I299" s="62"/>
      <c r="J299" s="62"/>
      <c r="K299" s="62"/>
      <c r="L299" s="62"/>
      <c r="M299" s="62"/>
      <c r="N299" s="62"/>
      <c r="O299" s="62"/>
      <c r="P299" s="62"/>
      <c r="Q299" s="62"/>
      <c r="R299" s="62"/>
      <c r="S299" s="62"/>
      <c r="T299" s="62"/>
      <c r="U299" s="62"/>
      <c r="V299" s="62"/>
    </row>
    <row r="300" spans="1:22">
      <c r="A300" s="82" t="s">
        <v>1883</v>
      </c>
      <c r="B300" s="74">
        <v>10000</v>
      </c>
      <c r="C300" s="74">
        <v>10000</v>
      </c>
      <c r="D300" s="74"/>
      <c r="E300" s="62"/>
      <c r="F300" s="62"/>
      <c r="G300" s="62"/>
      <c r="H300" s="62"/>
      <c r="I300" s="62"/>
      <c r="J300" s="62"/>
      <c r="K300" s="62"/>
      <c r="L300" s="62"/>
      <c r="M300" s="62"/>
      <c r="N300" s="62"/>
      <c r="O300" s="62"/>
      <c r="P300" s="62"/>
      <c r="Q300" s="62"/>
      <c r="R300" s="62"/>
      <c r="S300" s="62"/>
      <c r="T300" s="62"/>
      <c r="U300" s="62"/>
      <c r="V300" s="62"/>
    </row>
    <row r="301" spans="1:22">
      <c r="A301" s="81" t="s">
        <v>1895</v>
      </c>
      <c r="B301" s="74">
        <v>69079.51</v>
      </c>
      <c r="C301" s="74">
        <v>11079.51</v>
      </c>
      <c r="D301" s="74">
        <v>58000</v>
      </c>
      <c r="E301" s="62"/>
      <c r="F301" s="62"/>
      <c r="G301" s="62"/>
      <c r="H301" s="62"/>
      <c r="I301" s="62"/>
      <c r="J301" s="62"/>
      <c r="K301" s="62"/>
      <c r="L301" s="62"/>
      <c r="M301" s="62"/>
      <c r="N301" s="62"/>
      <c r="O301" s="62"/>
      <c r="P301" s="62"/>
      <c r="Q301" s="62"/>
      <c r="R301" s="62"/>
      <c r="S301" s="62"/>
      <c r="T301" s="62"/>
      <c r="U301" s="62"/>
      <c r="V301" s="62"/>
    </row>
    <row r="302" spans="1:22">
      <c r="A302" s="82" t="s">
        <v>1896</v>
      </c>
      <c r="B302" s="74">
        <v>58000</v>
      </c>
      <c r="C302" s="74"/>
      <c r="D302" s="74">
        <v>58000</v>
      </c>
      <c r="E302" s="62"/>
      <c r="F302" s="62"/>
      <c r="G302" s="62"/>
      <c r="H302" s="62"/>
      <c r="I302" s="62"/>
      <c r="J302" s="62"/>
      <c r="K302" s="62"/>
      <c r="L302" s="62"/>
      <c r="M302" s="62"/>
      <c r="N302" s="62"/>
      <c r="O302" s="62"/>
      <c r="P302" s="62"/>
      <c r="Q302" s="62"/>
      <c r="R302" s="62"/>
      <c r="S302" s="62"/>
      <c r="T302" s="62"/>
      <c r="U302" s="62"/>
      <c r="V302" s="62"/>
    </row>
    <row r="303" spans="1:22">
      <c r="A303" s="82" t="s">
        <v>1883</v>
      </c>
      <c r="B303" s="74">
        <v>10000</v>
      </c>
      <c r="C303" s="74">
        <v>10000</v>
      </c>
      <c r="D303" s="74"/>
      <c r="E303" s="62"/>
      <c r="F303" s="62"/>
      <c r="G303" s="62"/>
      <c r="H303" s="62"/>
      <c r="I303" s="62"/>
      <c r="J303" s="62"/>
      <c r="K303" s="62"/>
      <c r="L303" s="62"/>
      <c r="M303" s="62"/>
      <c r="N303" s="62"/>
      <c r="O303" s="62"/>
      <c r="P303" s="62"/>
      <c r="Q303" s="62"/>
      <c r="R303" s="62"/>
      <c r="S303" s="62"/>
      <c r="T303" s="62"/>
      <c r="U303" s="62"/>
      <c r="V303" s="62"/>
    </row>
    <row r="304" spans="1:22">
      <c r="A304" s="82" t="s">
        <v>1878</v>
      </c>
      <c r="B304" s="74">
        <v>1079.51</v>
      </c>
      <c r="C304" s="74">
        <v>1079.51</v>
      </c>
      <c r="D304" s="74"/>
      <c r="E304" s="62"/>
      <c r="F304" s="62"/>
      <c r="G304" s="62"/>
      <c r="H304" s="62"/>
      <c r="I304" s="62"/>
      <c r="J304" s="62"/>
      <c r="K304" s="62"/>
      <c r="L304" s="62"/>
      <c r="M304" s="62"/>
      <c r="N304" s="62"/>
      <c r="O304" s="62"/>
      <c r="P304" s="62"/>
      <c r="Q304" s="62"/>
      <c r="R304" s="62"/>
      <c r="S304" s="62"/>
      <c r="T304" s="62"/>
      <c r="U304" s="62"/>
      <c r="V304" s="62"/>
    </row>
    <row r="305" spans="1:22">
      <c r="A305" s="81" t="s">
        <v>1897</v>
      </c>
      <c r="B305" s="74">
        <v>615</v>
      </c>
      <c r="C305" s="74">
        <v>615</v>
      </c>
      <c r="D305" s="74"/>
      <c r="E305" s="62"/>
      <c r="F305" s="62"/>
      <c r="G305" s="62"/>
      <c r="H305" s="62"/>
      <c r="I305" s="62"/>
      <c r="J305" s="62"/>
      <c r="K305" s="62"/>
      <c r="L305" s="62"/>
      <c r="M305" s="62"/>
      <c r="N305" s="62"/>
      <c r="O305" s="62"/>
      <c r="P305" s="62"/>
      <c r="Q305" s="62"/>
      <c r="R305" s="62"/>
      <c r="S305" s="62"/>
      <c r="T305" s="62"/>
      <c r="U305" s="62"/>
      <c r="V305" s="62"/>
    </row>
    <row r="306" spans="1:22">
      <c r="A306" s="82" t="s">
        <v>1898</v>
      </c>
      <c r="B306" s="74">
        <v>615</v>
      </c>
      <c r="C306" s="74">
        <v>615</v>
      </c>
      <c r="D306" s="74"/>
      <c r="E306" s="62"/>
      <c r="F306" s="62"/>
      <c r="G306" s="62"/>
      <c r="H306" s="62"/>
      <c r="I306" s="62"/>
      <c r="J306" s="62"/>
      <c r="K306" s="62"/>
      <c r="L306" s="62"/>
      <c r="M306" s="62"/>
      <c r="N306" s="62"/>
      <c r="O306" s="62"/>
      <c r="P306" s="62"/>
      <c r="Q306" s="62"/>
      <c r="R306" s="62"/>
      <c r="S306" s="62"/>
      <c r="T306" s="62"/>
      <c r="U306" s="62"/>
      <c r="V306" s="62"/>
    </row>
    <row r="307" spans="1:22">
      <c r="A307" s="81" t="s">
        <v>1412</v>
      </c>
      <c r="B307" s="74">
        <v>14286.9</v>
      </c>
      <c r="C307" s="74">
        <v>14286.9</v>
      </c>
      <c r="D307" s="74"/>
      <c r="E307" s="62"/>
      <c r="F307" s="62"/>
      <c r="G307" s="62"/>
      <c r="H307" s="62"/>
      <c r="I307" s="62"/>
      <c r="J307" s="62"/>
      <c r="K307" s="62"/>
      <c r="L307" s="62"/>
      <c r="M307" s="62"/>
      <c r="N307" s="62"/>
      <c r="O307" s="62"/>
      <c r="P307" s="62"/>
      <c r="Q307" s="62"/>
      <c r="R307" s="62"/>
      <c r="S307" s="62"/>
      <c r="T307" s="62"/>
      <c r="U307" s="62"/>
      <c r="V307" s="62"/>
    </row>
    <row r="308" spans="1:22">
      <c r="A308" s="82" t="s">
        <v>1899</v>
      </c>
      <c r="B308" s="74">
        <v>600</v>
      </c>
      <c r="C308" s="74">
        <v>600</v>
      </c>
      <c r="D308" s="74"/>
      <c r="E308" s="62"/>
      <c r="F308" s="62"/>
      <c r="G308" s="62"/>
      <c r="H308" s="62"/>
      <c r="I308" s="62"/>
      <c r="J308" s="62"/>
      <c r="K308" s="62"/>
      <c r="L308" s="62"/>
      <c r="M308" s="62"/>
      <c r="N308" s="62"/>
      <c r="O308" s="62"/>
      <c r="P308" s="62"/>
      <c r="Q308" s="62"/>
      <c r="R308" s="62"/>
      <c r="S308" s="62"/>
      <c r="T308" s="62"/>
      <c r="U308" s="62"/>
      <c r="V308" s="62"/>
    </row>
    <row r="309" spans="1:22">
      <c r="A309" s="82" t="s">
        <v>1414</v>
      </c>
      <c r="B309" s="74">
        <v>1200</v>
      </c>
      <c r="C309" s="74">
        <v>1200</v>
      </c>
      <c r="D309" s="74"/>
      <c r="E309" s="62"/>
      <c r="F309" s="62"/>
      <c r="G309" s="62"/>
      <c r="H309" s="62"/>
      <c r="I309" s="62"/>
      <c r="J309" s="62"/>
      <c r="K309" s="62"/>
      <c r="L309" s="62"/>
      <c r="M309" s="62"/>
      <c r="N309" s="62"/>
      <c r="O309" s="62"/>
      <c r="P309" s="62"/>
      <c r="Q309" s="62"/>
      <c r="R309" s="62"/>
      <c r="S309" s="62"/>
      <c r="T309" s="62"/>
      <c r="U309" s="62"/>
      <c r="V309" s="62"/>
    </row>
    <row r="310" spans="1:22">
      <c r="A310" s="82" t="s">
        <v>1900</v>
      </c>
      <c r="B310" s="74">
        <v>800</v>
      </c>
      <c r="C310" s="74">
        <v>800</v>
      </c>
      <c r="D310" s="74"/>
      <c r="E310" s="62"/>
      <c r="F310" s="62"/>
      <c r="G310" s="62"/>
      <c r="H310" s="62"/>
      <c r="I310" s="62"/>
      <c r="J310" s="62"/>
      <c r="K310" s="62"/>
      <c r="L310" s="62"/>
      <c r="M310" s="62"/>
      <c r="N310" s="62"/>
      <c r="O310" s="62"/>
      <c r="P310" s="62"/>
      <c r="Q310" s="62"/>
      <c r="R310" s="62"/>
      <c r="S310" s="62"/>
      <c r="T310" s="62"/>
      <c r="U310" s="62"/>
      <c r="V310" s="62"/>
    </row>
    <row r="311" spans="1:22">
      <c r="A311" s="82" t="s">
        <v>1413</v>
      </c>
      <c r="B311" s="74">
        <v>4639.5</v>
      </c>
      <c r="C311" s="74">
        <v>4639.5</v>
      </c>
      <c r="D311" s="74"/>
      <c r="E311" s="62"/>
      <c r="F311" s="62"/>
      <c r="G311" s="62"/>
      <c r="H311" s="62"/>
      <c r="I311" s="62"/>
      <c r="J311" s="62"/>
      <c r="K311" s="62"/>
      <c r="L311" s="62"/>
      <c r="M311" s="62"/>
      <c r="N311" s="62"/>
      <c r="O311" s="62"/>
      <c r="P311" s="62"/>
      <c r="Q311" s="62"/>
      <c r="R311" s="62"/>
      <c r="S311" s="62"/>
      <c r="T311" s="62"/>
      <c r="U311" s="62"/>
      <c r="V311" s="62"/>
    </row>
    <row r="312" spans="1:22">
      <c r="A312" s="82" t="s">
        <v>1417</v>
      </c>
      <c r="B312" s="74">
        <v>1196.4</v>
      </c>
      <c r="C312" s="74">
        <v>1196.4</v>
      </c>
      <c r="D312" s="74"/>
      <c r="E312" s="62"/>
      <c r="F312" s="62"/>
      <c r="G312" s="62"/>
      <c r="H312" s="62"/>
      <c r="I312" s="62"/>
      <c r="J312" s="62"/>
      <c r="K312" s="62"/>
      <c r="L312" s="62"/>
      <c r="M312" s="62"/>
      <c r="N312" s="62"/>
      <c r="O312" s="62"/>
      <c r="P312" s="62"/>
      <c r="Q312" s="62"/>
      <c r="R312" s="62"/>
      <c r="S312" s="62"/>
      <c r="T312" s="62"/>
      <c r="U312" s="62"/>
      <c r="V312" s="62"/>
    </row>
    <row r="313" spans="1:22">
      <c r="A313" s="82" t="s">
        <v>1901</v>
      </c>
      <c r="B313" s="74">
        <v>2491</v>
      </c>
      <c r="C313" s="74">
        <v>2491</v>
      </c>
      <c r="D313" s="74"/>
      <c r="E313" s="62"/>
      <c r="F313" s="62"/>
      <c r="G313" s="62"/>
      <c r="H313" s="62"/>
      <c r="I313" s="62"/>
      <c r="J313" s="62"/>
      <c r="K313" s="62"/>
      <c r="L313" s="62"/>
      <c r="M313" s="62"/>
      <c r="N313" s="62"/>
      <c r="O313" s="62"/>
      <c r="P313" s="62"/>
      <c r="Q313" s="62"/>
      <c r="R313" s="62"/>
      <c r="S313" s="62"/>
      <c r="T313" s="62"/>
      <c r="U313" s="62"/>
      <c r="V313" s="62"/>
    </row>
    <row r="314" spans="1:22">
      <c r="A314" s="82" t="s">
        <v>1902</v>
      </c>
      <c r="B314" s="74">
        <v>3360</v>
      </c>
      <c r="C314" s="74">
        <v>3360</v>
      </c>
      <c r="D314" s="74"/>
      <c r="E314" s="62"/>
      <c r="F314" s="62"/>
      <c r="G314" s="62"/>
      <c r="H314" s="62"/>
      <c r="I314" s="62"/>
      <c r="J314" s="62"/>
      <c r="K314" s="62"/>
      <c r="L314" s="62"/>
      <c r="M314" s="62"/>
      <c r="N314" s="62"/>
      <c r="O314" s="62"/>
      <c r="P314" s="62"/>
      <c r="Q314" s="62"/>
      <c r="R314" s="62"/>
      <c r="S314" s="62"/>
      <c r="T314" s="62"/>
      <c r="U314" s="62"/>
      <c r="V314" s="62"/>
    </row>
    <row r="315" spans="1:22">
      <c r="A315" s="81" t="s">
        <v>1903</v>
      </c>
      <c r="B315" s="74">
        <v>851.2</v>
      </c>
      <c r="C315" s="74">
        <v>851.2</v>
      </c>
      <c r="D315" s="74"/>
      <c r="E315" s="62"/>
      <c r="F315" s="62"/>
      <c r="G315" s="62"/>
      <c r="H315" s="62"/>
      <c r="I315" s="62"/>
      <c r="J315" s="62"/>
      <c r="K315" s="62"/>
      <c r="L315" s="62"/>
      <c r="M315" s="62"/>
      <c r="N315" s="62"/>
      <c r="O315" s="62"/>
      <c r="P315" s="62"/>
      <c r="Q315" s="62"/>
      <c r="R315" s="62"/>
      <c r="S315" s="62"/>
      <c r="T315" s="62"/>
      <c r="U315" s="62"/>
      <c r="V315" s="62"/>
    </row>
    <row r="316" spans="1:22">
      <c r="A316" s="82" t="s">
        <v>1904</v>
      </c>
      <c r="B316" s="74">
        <v>851.2</v>
      </c>
      <c r="C316" s="74">
        <v>851.2</v>
      </c>
      <c r="D316" s="74"/>
      <c r="E316" s="62"/>
      <c r="F316" s="62"/>
      <c r="G316" s="62"/>
      <c r="H316" s="62"/>
      <c r="I316" s="62"/>
      <c r="J316" s="62"/>
      <c r="K316" s="62"/>
      <c r="L316" s="62"/>
      <c r="M316" s="62"/>
      <c r="N316" s="62"/>
      <c r="O316" s="62"/>
      <c r="P316" s="62"/>
      <c r="Q316" s="62"/>
      <c r="R316" s="62"/>
      <c r="S316" s="62"/>
      <c r="T316" s="62"/>
      <c r="U316" s="62"/>
      <c r="V316" s="62"/>
    </row>
    <row r="317" spans="1:22">
      <c r="A317" s="81" t="s">
        <v>1905</v>
      </c>
      <c r="B317" s="74">
        <v>10000</v>
      </c>
      <c r="C317" s="74">
        <v>10000</v>
      </c>
      <c r="D317" s="74"/>
      <c r="E317" s="62"/>
      <c r="F317" s="62"/>
      <c r="G317" s="62"/>
      <c r="H317" s="62"/>
      <c r="I317" s="62"/>
      <c r="J317" s="62"/>
      <c r="K317" s="62"/>
      <c r="L317" s="62"/>
      <c r="M317" s="62"/>
      <c r="N317" s="62"/>
      <c r="O317" s="62"/>
      <c r="P317" s="62"/>
      <c r="Q317" s="62"/>
      <c r="R317" s="62"/>
      <c r="S317" s="62"/>
      <c r="T317" s="62"/>
      <c r="U317" s="62"/>
      <c r="V317" s="62"/>
    </row>
    <row r="318" spans="1:22">
      <c r="A318" s="82" t="s">
        <v>1906</v>
      </c>
      <c r="B318" s="74">
        <v>10000</v>
      </c>
      <c r="C318" s="74">
        <v>10000</v>
      </c>
      <c r="D318" s="74"/>
      <c r="E318" s="62"/>
      <c r="F318" s="62"/>
      <c r="G318" s="62"/>
      <c r="H318" s="62"/>
      <c r="I318" s="62"/>
      <c r="J318" s="62"/>
      <c r="K318" s="62"/>
      <c r="L318" s="62"/>
      <c r="M318" s="62"/>
      <c r="N318" s="62"/>
      <c r="O318" s="62"/>
      <c r="P318" s="62"/>
      <c r="Q318" s="62"/>
      <c r="R318" s="62"/>
      <c r="S318" s="62"/>
      <c r="T318" s="62"/>
      <c r="U318" s="62"/>
      <c r="V318" s="62"/>
    </row>
    <row r="319" spans="1:22">
      <c r="A319" s="81" t="s">
        <v>1907</v>
      </c>
      <c r="B319" s="74">
        <v>1733</v>
      </c>
      <c r="C319" s="74">
        <v>1733</v>
      </c>
      <c r="D319" s="74"/>
      <c r="E319" s="62"/>
      <c r="F319" s="62"/>
      <c r="G319" s="62"/>
      <c r="H319" s="62"/>
      <c r="I319" s="62"/>
      <c r="J319" s="62"/>
      <c r="K319" s="62"/>
      <c r="L319" s="62"/>
      <c r="M319" s="62"/>
      <c r="N319" s="62"/>
      <c r="O319" s="62"/>
      <c r="P319" s="62"/>
      <c r="Q319" s="62"/>
      <c r="R319" s="62"/>
      <c r="S319" s="62"/>
      <c r="T319" s="62"/>
      <c r="U319" s="62"/>
      <c r="V319" s="62"/>
    </row>
    <row r="320" spans="1:22">
      <c r="A320" s="82" t="s">
        <v>1908</v>
      </c>
      <c r="B320" s="74">
        <v>1733</v>
      </c>
      <c r="C320" s="74">
        <v>1733</v>
      </c>
      <c r="D320" s="74"/>
      <c r="E320" s="62"/>
      <c r="F320" s="62"/>
      <c r="G320" s="62"/>
      <c r="H320" s="62"/>
      <c r="I320" s="62"/>
      <c r="J320" s="62"/>
      <c r="K320" s="62"/>
      <c r="L320" s="62"/>
      <c r="M320" s="62"/>
      <c r="N320" s="62"/>
      <c r="O320" s="62"/>
      <c r="P320" s="62"/>
      <c r="Q320" s="62"/>
      <c r="R320" s="62"/>
      <c r="S320" s="62"/>
      <c r="T320" s="62"/>
      <c r="U320" s="62"/>
      <c r="V320" s="62"/>
    </row>
    <row r="321" spans="1:22">
      <c r="A321" s="81" t="s">
        <v>1909</v>
      </c>
      <c r="B321" s="74">
        <v>850</v>
      </c>
      <c r="C321" s="74">
        <v>850</v>
      </c>
      <c r="D321" s="74"/>
      <c r="E321" s="62"/>
      <c r="F321" s="62"/>
      <c r="G321" s="62"/>
      <c r="H321" s="62"/>
      <c r="I321" s="62"/>
      <c r="J321" s="62"/>
      <c r="K321" s="62"/>
      <c r="L321" s="62"/>
      <c r="M321" s="62"/>
      <c r="N321" s="62"/>
      <c r="O321" s="62"/>
      <c r="P321" s="62"/>
      <c r="Q321" s="62"/>
      <c r="R321" s="62"/>
      <c r="S321" s="62"/>
      <c r="T321" s="62"/>
      <c r="U321" s="62"/>
      <c r="V321" s="62"/>
    </row>
    <row r="322" spans="1:22">
      <c r="A322" s="82" t="s">
        <v>1910</v>
      </c>
      <c r="B322" s="74">
        <v>850</v>
      </c>
      <c r="C322" s="74">
        <v>850</v>
      </c>
      <c r="D322" s="74"/>
      <c r="E322" s="62"/>
      <c r="F322" s="62"/>
      <c r="G322" s="62"/>
      <c r="H322" s="62"/>
      <c r="I322" s="62"/>
      <c r="J322" s="62"/>
      <c r="K322" s="62"/>
      <c r="L322" s="62"/>
      <c r="M322" s="62"/>
      <c r="N322" s="62"/>
      <c r="O322" s="62"/>
      <c r="P322" s="62"/>
      <c r="Q322" s="62"/>
      <c r="R322" s="62"/>
      <c r="S322" s="62"/>
      <c r="T322" s="62"/>
      <c r="U322" s="62"/>
      <c r="V322" s="62"/>
    </row>
    <row r="323" spans="1:22">
      <c r="A323" s="81" t="s">
        <v>1911</v>
      </c>
      <c r="B323" s="74">
        <v>630</v>
      </c>
      <c r="C323" s="74">
        <v>630</v>
      </c>
      <c r="D323" s="74"/>
      <c r="E323" s="62"/>
      <c r="F323" s="62"/>
      <c r="G323" s="62"/>
      <c r="H323" s="62"/>
      <c r="I323" s="62"/>
      <c r="J323" s="62"/>
      <c r="K323" s="62"/>
      <c r="L323" s="62"/>
      <c r="M323" s="62"/>
      <c r="N323" s="62"/>
      <c r="O323" s="62"/>
      <c r="P323" s="62"/>
      <c r="Q323" s="62"/>
      <c r="R323" s="62"/>
      <c r="S323" s="62"/>
      <c r="T323" s="62"/>
      <c r="U323" s="62"/>
      <c r="V323" s="62"/>
    </row>
    <row r="324" spans="1:22">
      <c r="A324" s="82" t="s">
        <v>1912</v>
      </c>
      <c r="B324" s="74">
        <v>630</v>
      </c>
      <c r="C324" s="74">
        <v>630</v>
      </c>
      <c r="D324" s="74"/>
      <c r="E324" s="62"/>
      <c r="F324" s="62"/>
      <c r="G324" s="62"/>
      <c r="H324" s="62"/>
      <c r="I324" s="62"/>
      <c r="J324" s="62"/>
      <c r="K324" s="62"/>
      <c r="L324" s="62"/>
      <c r="M324" s="62"/>
      <c r="N324" s="62"/>
      <c r="O324" s="62"/>
      <c r="P324" s="62"/>
      <c r="Q324" s="62"/>
      <c r="R324" s="62"/>
      <c r="S324" s="62"/>
      <c r="T324" s="62"/>
      <c r="U324" s="62"/>
      <c r="V324" s="62"/>
    </row>
    <row r="325" spans="1:22">
      <c r="A325" s="81" t="s">
        <v>1913</v>
      </c>
      <c r="B325" s="74">
        <v>27343.48</v>
      </c>
      <c r="C325" s="74">
        <v>27343.48</v>
      </c>
      <c r="D325" s="74"/>
      <c r="E325" s="62"/>
      <c r="F325" s="62"/>
      <c r="G325" s="62"/>
      <c r="H325" s="62"/>
      <c r="I325" s="62"/>
      <c r="J325" s="62"/>
      <c r="K325" s="62"/>
      <c r="L325" s="62"/>
      <c r="M325" s="62"/>
      <c r="N325" s="62"/>
      <c r="O325" s="62"/>
      <c r="P325" s="62"/>
      <c r="Q325" s="62"/>
      <c r="R325" s="62"/>
      <c r="S325" s="62"/>
      <c r="T325" s="62"/>
      <c r="U325" s="62"/>
      <c r="V325" s="62"/>
    </row>
    <row r="326" spans="1:22">
      <c r="A326" s="82" t="s">
        <v>1914</v>
      </c>
      <c r="B326" s="74">
        <v>14400</v>
      </c>
      <c r="C326" s="74">
        <v>14400</v>
      </c>
      <c r="D326" s="74"/>
      <c r="E326" s="62"/>
      <c r="F326" s="62"/>
      <c r="G326" s="62"/>
      <c r="H326" s="62"/>
      <c r="I326" s="62"/>
      <c r="J326" s="62"/>
      <c r="K326" s="62"/>
      <c r="L326" s="62"/>
      <c r="M326" s="62"/>
      <c r="N326" s="62"/>
      <c r="O326" s="62"/>
      <c r="P326" s="62"/>
      <c r="Q326" s="62"/>
      <c r="R326" s="62"/>
      <c r="S326" s="62"/>
      <c r="T326" s="62"/>
      <c r="U326" s="62"/>
      <c r="V326" s="62"/>
    </row>
    <row r="327" spans="1:22">
      <c r="A327" s="82" t="s">
        <v>1915</v>
      </c>
      <c r="B327" s="74">
        <v>11193.48</v>
      </c>
      <c r="C327" s="74">
        <v>11193.48</v>
      </c>
      <c r="D327" s="74"/>
      <c r="E327" s="62"/>
      <c r="F327" s="62"/>
      <c r="G327" s="62"/>
      <c r="H327" s="62"/>
      <c r="I327" s="62"/>
      <c r="J327" s="62"/>
      <c r="K327" s="62"/>
      <c r="L327" s="62"/>
      <c r="M327" s="62"/>
      <c r="N327" s="62"/>
      <c r="O327" s="62"/>
      <c r="P327" s="62"/>
      <c r="Q327" s="62"/>
      <c r="R327" s="62"/>
      <c r="S327" s="62"/>
      <c r="T327" s="62"/>
      <c r="U327" s="62"/>
      <c r="V327" s="62"/>
    </row>
    <row r="328" spans="1:22">
      <c r="A328" s="82" t="s">
        <v>1916</v>
      </c>
      <c r="B328" s="74">
        <v>750</v>
      </c>
      <c r="C328" s="74">
        <v>750</v>
      </c>
      <c r="D328" s="74"/>
      <c r="E328" s="62"/>
      <c r="F328" s="62"/>
      <c r="G328" s="62"/>
      <c r="H328" s="62"/>
      <c r="I328" s="62"/>
      <c r="J328" s="62"/>
      <c r="K328" s="62"/>
      <c r="L328" s="62"/>
      <c r="M328" s="62"/>
      <c r="N328" s="62"/>
      <c r="O328" s="62"/>
      <c r="P328" s="62"/>
      <c r="Q328" s="62"/>
      <c r="R328" s="62"/>
      <c r="S328" s="62"/>
      <c r="T328" s="62"/>
      <c r="U328" s="62"/>
      <c r="V328" s="62"/>
    </row>
    <row r="329" ht="24" customHeight="1" spans="1:22">
      <c r="A329" s="82" t="s">
        <v>1917</v>
      </c>
      <c r="B329" s="74">
        <v>1000</v>
      </c>
      <c r="C329" s="74">
        <v>1000</v>
      </c>
      <c r="D329" s="74"/>
      <c r="E329" s="62"/>
      <c r="F329" s="62"/>
      <c r="G329" s="62"/>
      <c r="H329" s="62"/>
      <c r="I329" s="62"/>
      <c r="J329" s="62"/>
      <c r="K329" s="62"/>
      <c r="L329" s="62"/>
      <c r="M329" s="62"/>
      <c r="N329" s="62"/>
      <c r="O329" s="62"/>
      <c r="P329" s="62"/>
      <c r="Q329" s="62"/>
      <c r="R329" s="62"/>
      <c r="S329" s="62"/>
      <c r="T329" s="62"/>
      <c r="U329" s="62"/>
      <c r="V329" s="62"/>
    </row>
    <row r="330" spans="1:22">
      <c r="A330" s="81" t="s">
        <v>1918</v>
      </c>
      <c r="B330" s="74">
        <v>632</v>
      </c>
      <c r="C330" s="74">
        <v>632</v>
      </c>
      <c r="D330" s="74"/>
      <c r="E330" s="62"/>
      <c r="F330" s="62"/>
      <c r="G330" s="62"/>
      <c r="H330" s="62"/>
      <c r="I330" s="62"/>
      <c r="J330" s="62"/>
      <c r="K330" s="62"/>
      <c r="L330" s="62"/>
      <c r="M330" s="62"/>
      <c r="N330" s="62"/>
      <c r="O330" s="62"/>
      <c r="P330" s="62"/>
      <c r="Q330" s="62"/>
      <c r="R330" s="62"/>
      <c r="S330" s="62"/>
      <c r="T330" s="62"/>
      <c r="U330" s="62"/>
      <c r="V330" s="62"/>
    </row>
    <row r="331" spans="1:22">
      <c r="A331" s="82" t="s">
        <v>1919</v>
      </c>
      <c r="B331" s="74">
        <v>632</v>
      </c>
      <c r="C331" s="74">
        <v>632</v>
      </c>
      <c r="D331" s="74"/>
      <c r="E331" s="62"/>
      <c r="F331" s="62"/>
      <c r="G331" s="62"/>
      <c r="H331" s="62"/>
      <c r="I331" s="62"/>
      <c r="J331" s="62"/>
      <c r="K331" s="62"/>
      <c r="L331" s="62"/>
      <c r="M331" s="62"/>
      <c r="N331" s="62"/>
      <c r="O331" s="62"/>
      <c r="P331" s="62"/>
      <c r="Q331" s="62"/>
      <c r="R331" s="62"/>
      <c r="S331" s="62"/>
      <c r="T331" s="62"/>
      <c r="U331" s="62"/>
      <c r="V331" s="62"/>
    </row>
    <row r="332" spans="1:22">
      <c r="A332" s="81" t="s">
        <v>1920</v>
      </c>
      <c r="B332" s="74">
        <v>1528.54</v>
      </c>
      <c r="C332" s="74">
        <v>1528.54</v>
      </c>
      <c r="D332" s="74"/>
      <c r="E332" s="62"/>
      <c r="F332" s="62"/>
      <c r="G332" s="62"/>
      <c r="H332" s="62"/>
      <c r="I332" s="62"/>
      <c r="J332" s="62"/>
      <c r="K332" s="62"/>
      <c r="L332" s="62"/>
      <c r="M332" s="62"/>
      <c r="N332" s="62"/>
      <c r="O332" s="62"/>
      <c r="P332" s="62"/>
      <c r="Q332" s="62"/>
      <c r="R332" s="62"/>
      <c r="S332" s="62"/>
      <c r="T332" s="62"/>
      <c r="U332" s="62"/>
      <c r="V332" s="62"/>
    </row>
    <row r="333" spans="1:22">
      <c r="A333" s="82" t="s">
        <v>1921</v>
      </c>
      <c r="B333" s="74">
        <v>595.99</v>
      </c>
      <c r="C333" s="74">
        <v>595.99</v>
      </c>
      <c r="D333" s="74"/>
      <c r="E333" s="62"/>
      <c r="F333" s="62"/>
      <c r="G333" s="62"/>
      <c r="H333" s="62"/>
      <c r="I333" s="62"/>
      <c r="J333" s="62"/>
      <c r="K333" s="62"/>
      <c r="L333" s="62"/>
      <c r="M333" s="62"/>
      <c r="N333" s="62"/>
      <c r="O333" s="62"/>
      <c r="P333" s="62"/>
      <c r="Q333" s="62"/>
      <c r="R333" s="62"/>
      <c r="S333" s="62"/>
      <c r="T333" s="62"/>
      <c r="U333" s="62"/>
      <c r="V333" s="62"/>
    </row>
    <row r="334" spans="1:22">
      <c r="A334" s="82" t="s">
        <v>1922</v>
      </c>
      <c r="B334" s="74">
        <v>932.55</v>
      </c>
      <c r="C334" s="74">
        <v>932.55</v>
      </c>
      <c r="D334" s="74"/>
      <c r="E334" s="62"/>
      <c r="F334" s="62"/>
      <c r="G334" s="62"/>
      <c r="H334" s="62"/>
      <c r="I334" s="62"/>
      <c r="J334" s="62"/>
      <c r="K334" s="62"/>
      <c r="L334" s="62"/>
      <c r="M334" s="62"/>
      <c r="N334" s="62"/>
      <c r="O334" s="62"/>
      <c r="P334" s="62"/>
      <c r="Q334" s="62"/>
      <c r="R334" s="62"/>
      <c r="S334" s="62"/>
      <c r="T334" s="62"/>
      <c r="U334" s="62"/>
      <c r="V334" s="62"/>
    </row>
    <row r="335" spans="1:22">
      <c r="A335" s="81" t="s">
        <v>1923</v>
      </c>
      <c r="B335" s="74">
        <v>15743.49</v>
      </c>
      <c r="C335" s="74">
        <v>8000</v>
      </c>
      <c r="D335" s="74">
        <v>7743.49</v>
      </c>
      <c r="E335" s="62"/>
      <c r="F335" s="62"/>
      <c r="G335" s="62"/>
      <c r="H335" s="62"/>
      <c r="I335" s="62"/>
      <c r="J335" s="62"/>
      <c r="K335" s="62"/>
      <c r="L335" s="62"/>
      <c r="M335" s="62"/>
      <c r="N335" s="62"/>
      <c r="O335" s="62"/>
      <c r="P335" s="62"/>
      <c r="Q335" s="62"/>
      <c r="R335" s="62"/>
      <c r="S335" s="62"/>
      <c r="T335" s="62"/>
      <c r="U335" s="62"/>
      <c r="V335" s="62"/>
    </row>
    <row r="336" spans="1:22">
      <c r="A336" s="82" t="s">
        <v>1924</v>
      </c>
      <c r="B336" s="74">
        <v>8000</v>
      </c>
      <c r="C336" s="74">
        <v>8000</v>
      </c>
      <c r="D336" s="74"/>
      <c r="E336" s="62"/>
      <c r="F336" s="62"/>
      <c r="G336" s="62"/>
      <c r="H336" s="62"/>
      <c r="I336" s="62"/>
      <c r="J336" s="62"/>
      <c r="K336" s="62"/>
      <c r="L336" s="62"/>
      <c r="M336" s="62"/>
      <c r="N336" s="62"/>
      <c r="O336" s="62"/>
      <c r="P336" s="62"/>
      <c r="Q336" s="62"/>
      <c r="R336" s="62"/>
      <c r="S336" s="62"/>
      <c r="T336" s="62"/>
      <c r="U336" s="62"/>
      <c r="V336" s="62"/>
    </row>
    <row r="337" spans="1:22">
      <c r="A337" s="82" t="s">
        <v>1925</v>
      </c>
      <c r="B337" s="74">
        <v>3599.97</v>
      </c>
      <c r="C337" s="74"/>
      <c r="D337" s="74">
        <v>3599.97</v>
      </c>
      <c r="E337" s="62"/>
      <c r="F337" s="62"/>
      <c r="G337" s="62"/>
      <c r="H337" s="62"/>
      <c r="I337" s="62"/>
      <c r="J337" s="62"/>
      <c r="K337" s="62"/>
      <c r="L337" s="62"/>
      <c r="M337" s="62"/>
      <c r="N337" s="62"/>
      <c r="O337" s="62"/>
      <c r="P337" s="62"/>
      <c r="Q337" s="62"/>
      <c r="R337" s="62"/>
      <c r="S337" s="62"/>
      <c r="T337" s="62"/>
      <c r="U337" s="62"/>
      <c r="V337" s="62"/>
    </row>
    <row r="338" spans="1:22">
      <c r="A338" s="82" t="s">
        <v>1926</v>
      </c>
      <c r="B338" s="74">
        <v>4143.52</v>
      </c>
      <c r="C338" s="74"/>
      <c r="D338" s="74">
        <v>4143.52</v>
      </c>
      <c r="E338" s="62"/>
      <c r="F338" s="62"/>
      <c r="G338" s="62"/>
      <c r="H338" s="62"/>
      <c r="I338" s="62"/>
      <c r="J338" s="62"/>
      <c r="K338" s="62"/>
      <c r="L338" s="62"/>
      <c r="M338" s="62"/>
      <c r="N338" s="62"/>
      <c r="O338" s="62"/>
      <c r="P338" s="62"/>
      <c r="Q338" s="62"/>
      <c r="R338" s="62"/>
      <c r="S338" s="62"/>
      <c r="T338" s="62"/>
      <c r="U338" s="62"/>
      <c r="V338" s="62"/>
    </row>
    <row r="339" spans="1:22">
      <c r="A339" s="81" t="s">
        <v>1927</v>
      </c>
      <c r="B339" s="74">
        <v>4203</v>
      </c>
      <c r="C339" s="74">
        <v>4203</v>
      </c>
      <c r="D339" s="74"/>
      <c r="E339" s="62"/>
      <c r="F339" s="62"/>
      <c r="G339" s="62"/>
      <c r="H339" s="62"/>
      <c r="I339" s="62"/>
      <c r="J339" s="62"/>
      <c r="K339" s="62"/>
      <c r="L339" s="62"/>
      <c r="M339" s="62"/>
      <c r="N339" s="62"/>
      <c r="O339" s="62"/>
      <c r="P339" s="62"/>
      <c r="Q339" s="62"/>
      <c r="R339" s="62"/>
      <c r="S339" s="62"/>
      <c r="T339" s="62"/>
      <c r="U339" s="62"/>
      <c r="V339" s="62"/>
    </row>
    <row r="340" spans="1:22">
      <c r="A340" s="82" t="s">
        <v>1928</v>
      </c>
      <c r="B340" s="74">
        <v>774</v>
      </c>
      <c r="C340" s="74">
        <v>774</v>
      </c>
      <c r="D340" s="74"/>
      <c r="E340" s="62"/>
      <c r="F340" s="62"/>
      <c r="G340" s="62"/>
      <c r="H340" s="62"/>
      <c r="I340" s="62"/>
      <c r="J340" s="62"/>
      <c r="K340" s="62"/>
      <c r="L340" s="62"/>
      <c r="M340" s="62"/>
      <c r="N340" s="62"/>
      <c r="O340" s="62"/>
      <c r="P340" s="62"/>
      <c r="Q340" s="62"/>
      <c r="R340" s="62"/>
      <c r="S340" s="62"/>
      <c r="T340" s="62"/>
      <c r="U340" s="62"/>
      <c r="V340" s="62"/>
    </row>
    <row r="341" spans="1:22">
      <c r="A341" s="82" t="s">
        <v>1929</v>
      </c>
      <c r="B341" s="74">
        <v>3429</v>
      </c>
      <c r="C341" s="74">
        <v>3429</v>
      </c>
      <c r="D341" s="74"/>
      <c r="E341" s="62"/>
      <c r="F341" s="62"/>
      <c r="G341" s="62"/>
      <c r="H341" s="62"/>
      <c r="I341" s="62"/>
      <c r="J341" s="62"/>
      <c r="K341" s="62"/>
      <c r="L341" s="62"/>
      <c r="M341" s="62"/>
      <c r="N341" s="62"/>
      <c r="O341" s="62"/>
      <c r="P341" s="62"/>
      <c r="Q341" s="62"/>
      <c r="R341" s="62"/>
      <c r="S341" s="62"/>
      <c r="T341" s="62"/>
      <c r="U341" s="62"/>
      <c r="V341" s="62"/>
    </row>
    <row r="342" spans="1:22">
      <c r="A342" s="81" t="s">
        <v>1930</v>
      </c>
      <c r="B342" s="74">
        <v>660.97</v>
      </c>
      <c r="C342" s="74">
        <v>660.97</v>
      </c>
      <c r="D342" s="74"/>
      <c r="E342" s="62"/>
      <c r="F342" s="62"/>
      <c r="G342" s="62"/>
      <c r="H342" s="62"/>
      <c r="I342" s="62"/>
      <c r="J342" s="62"/>
      <c r="K342" s="62"/>
      <c r="L342" s="62"/>
      <c r="M342" s="62"/>
      <c r="N342" s="62"/>
      <c r="O342" s="62"/>
      <c r="P342" s="62"/>
      <c r="Q342" s="62"/>
      <c r="R342" s="62"/>
      <c r="S342" s="62"/>
      <c r="T342" s="62"/>
      <c r="U342" s="62"/>
      <c r="V342" s="62"/>
    </row>
    <row r="343" spans="1:22">
      <c r="A343" s="82" t="s">
        <v>1931</v>
      </c>
      <c r="B343" s="74">
        <v>660.97</v>
      </c>
      <c r="C343" s="74">
        <v>660.97</v>
      </c>
      <c r="D343" s="74"/>
      <c r="E343" s="62"/>
      <c r="F343" s="62"/>
      <c r="G343" s="62"/>
      <c r="H343" s="62"/>
      <c r="I343" s="62"/>
      <c r="J343" s="62"/>
      <c r="K343" s="62"/>
      <c r="L343" s="62"/>
      <c r="M343" s="62"/>
      <c r="N343" s="62"/>
      <c r="O343" s="62"/>
      <c r="P343" s="62"/>
      <c r="Q343" s="62"/>
      <c r="R343" s="62"/>
      <c r="S343" s="62"/>
      <c r="T343" s="62"/>
      <c r="U343" s="62"/>
      <c r="V343" s="62"/>
    </row>
    <row r="344" spans="1:22">
      <c r="A344" s="81" t="s">
        <v>1932</v>
      </c>
      <c r="B344" s="74">
        <v>89007.74</v>
      </c>
      <c r="C344" s="74">
        <v>89007.74</v>
      </c>
      <c r="D344" s="74"/>
      <c r="E344" s="62"/>
      <c r="F344" s="62"/>
      <c r="G344" s="62"/>
      <c r="H344" s="62"/>
      <c r="I344" s="62"/>
      <c r="J344" s="62"/>
      <c r="K344" s="62"/>
      <c r="L344" s="62"/>
      <c r="M344" s="62"/>
      <c r="N344" s="62"/>
      <c r="O344" s="62"/>
      <c r="P344" s="62"/>
      <c r="Q344" s="62"/>
      <c r="R344" s="62"/>
      <c r="S344" s="62"/>
      <c r="T344" s="62"/>
      <c r="U344" s="62"/>
      <c r="V344" s="62"/>
    </row>
    <row r="345" spans="1:22">
      <c r="A345" s="82" t="s">
        <v>1933</v>
      </c>
      <c r="B345" s="74">
        <v>10600</v>
      </c>
      <c r="C345" s="74">
        <v>10600</v>
      </c>
      <c r="D345" s="74"/>
      <c r="E345" s="62"/>
      <c r="F345" s="62"/>
      <c r="G345" s="62"/>
      <c r="H345" s="62"/>
      <c r="I345" s="62"/>
      <c r="J345" s="62"/>
      <c r="K345" s="62"/>
      <c r="L345" s="62"/>
      <c r="M345" s="62"/>
      <c r="N345" s="62"/>
      <c r="O345" s="62"/>
      <c r="P345" s="62"/>
      <c r="Q345" s="62"/>
      <c r="R345" s="62"/>
      <c r="S345" s="62"/>
      <c r="T345" s="62"/>
      <c r="U345" s="62"/>
      <c r="V345" s="62"/>
    </row>
    <row r="346" spans="1:22">
      <c r="A346" s="82" t="s">
        <v>1934</v>
      </c>
      <c r="B346" s="74">
        <v>12230</v>
      </c>
      <c r="C346" s="74">
        <v>12230</v>
      </c>
      <c r="D346" s="74"/>
      <c r="E346" s="62"/>
      <c r="F346" s="62"/>
      <c r="G346" s="62"/>
      <c r="H346" s="62"/>
      <c r="I346" s="62"/>
      <c r="J346" s="62"/>
      <c r="K346" s="62"/>
      <c r="L346" s="62"/>
      <c r="M346" s="62"/>
      <c r="N346" s="62"/>
      <c r="O346" s="62"/>
      <c r="P346" s="62"/>
      <c r="Q346" s="62"/>
      <c r="R346" s="62"/>
      <c r="S346" s="62"/>
      <c r="T346" s="62"/>
      <c r="U346" s="62"/>
      <c r="V346" s="62"/>
    </row>
    <row r="347" spans="1:22">
      <c r="A347" s="82" t="s">
        <v>1935</v>
      </c>
      <c r="B347" s="74">
        <v>1000</v>
      </c>
      <c r="C347" s="74">
        <v>1000</v>
      </c>
      <c r="D347" s="74"/>
      <c r="E347" s="62"/>
      <c r="F347" s="62"/>
      <c r="G347" s="62"/>
      <c r="H347" s="62"/>
      <c r="I347" s="62"/>
      <c r="J347" s="62"/>
      <c r="K347" s="62"/>
      <c r="L347" s="62"/>
      <c r="M347" s="62"/>
      <c r="N347" s="62"/>
      <c r="O347" s="62"/>
      <c r="P347" s="62"/>
      <c r="Q347" s="62"/>
      <c r="R347" s="62"/>
      <c r="S347" s="62"/>
      <c r="T347" s="62"/>
      <c r="U347" s="62"/>
      <c r="V347" s="62"/>
    </row>
    <row r="348" spans="1:22">
      <c r="A348" s="82" t="s">
        <v>1936</v>
      </c>
      <c r="B348" s="74">
        <v>47733</v>
      </c>
      <c r="C348" s="74">
        <v>47733</v>
      </c>
      <c r="D348" s="74"/>
      <c r="E348" s="62"/>
      <c r="F348" s="62"/>
      <c r="G348" s="62"/>
      <c r="H348" s="62"/>
      <c r="I348" s="62"/>
      <c r="J348" s="62"/>
      <c r="K348" s="62"/>
      <c r="L348" s="62"/>
      <c r="M348" s="62"/>
      <c r="N348" s="62"/>
      <c r="O348" s="62"/>
      <c r="P348" s="62"/>
      <c r="Q348" s="62"/>
      <c r="R348" s="62"/>
      <c r="S348" s="62"/>
      <c r="T348" s="62"/>
      <c r="U348" s="62"/>
      <c r="V348" s="62"/>
    </row>
    <row r="349" spans="1:22">
      <c r="A349" s="82" t="s">
        <v>1937</v>
      </c>
      <c r="B349" s="74">
        <v>1062.1</v>
      </c>
      <c r="C349" s="74">
        <v>1062.1</v>
      </c>
      <c r="D349" s="74"/>
      <c r="E349" s="62"/>
      <c r="F349" s="62"/>
      <c r="G349" s="62"/>
      <c r="H349" s="62"/>
      <c r="I349" s="62"/>
      <c r="J349" s="62"/>
      <c r="K349" s="62"/>
      <c r="L349" s="62"/>
      <c r="M349" s="62"/>
      <c r="N349" s="62"/>
      <c r="O349" s="62"/>
      <c r="P349" s="62"/>
      <c r="Q349" s="62"/>
      <c r="R349" s="62"/>
      <c r="S349" s="62"/>
      <c r="T349" s="62"/>
      <c r="U349" s="62"/>
      <c r="V349" s="62"/>
    </row>
    <row r="350" spans="1:22">
      <c r="A350" s="82" t="s">
        <v>1938</v>
      </c>
      <c r="B350" s="74">
        <v>2000</v>
      </c>
      <c r="C350" s="74">
        <v>2000</v>
      </c>
      <c r="D350" s="74"/>
      <c r="E350" s="62"/>
      <c r="F350" s="62"/>
      <c r="G350" s="62"/>
      <c r="H350" s="62"/>
      <c r="I350" s="62"/>
      <c r="J350" s="62"/>
      <c r="K350" s="62"/>
      <c r="L350" s="62"/>
      <c r="M350" s="62"/>
      <c r="N350" s="62"/>
      <c r="O350" s="62"/>
      <c r="P350" s="62"/>
      <c r="Q350" s="62"/>
      <c r="R350" s="62"/>
      <c r="S350" s="62"/>
      <c r="T350" s="62"/>
      <c r="U350" s="62"/>
      <c r="V350" s="62"/>
    </row>
    <row r="351" spans="1:22">
      <c r="A351" s="82" t="s">
        <v>1939</v>
      </c>
      <c r="B351" s="74">
        <v>551</v>
      </c>
      <c r="C351" s="74">
        <v>551</v>
      </c>
      <c r="D351" s="74"/>
      <c r="E351" s="62"/>
      <c r="F351" s="62"/>
      <c r="G351" s="62"/>
      <c r="H351" s="62"/>
      <c r="I351" s="62"/>
      <c r="J351" s="62"/>
      <c r="K351" s="62"/>
      <c r="L351" s="62"/>
      <c r="M351" s="62"/>
      <c r="N351" s="62"/>
      <c r="O351" s="62"/>
      <c r="P351" s="62"/>
      <c r="Q351" s="62"/>
      <c r="R351" s="62"/>
      <c r="S351" s="62"/>
      <c r="T351" s="62"/>
      <c r="U351" s="62"/>
      <c r="V351" s="62"/>
    </row>
    <row r="352" spans="1:22">
      <c r="A352" s="82" t="s">
        <v>1940</v>
      </c>
      <c r="B352" s="74">
        <v>1585</v>
      </c>
      <c r="C352" s="74">
        <v>1585</v>
      </c>
      <c r="D352" s="74"/>
      <c r="E352" s="62"/>
      <c r="F352" s="62"/>
      <c r="G352" s="62"/>
      <c r="H352" s="62"/>
      <c r="I352" s="62"/>
      <c r="J352" s="62"/>
      <c r="K352" s="62"/>
      <c r="L352" s="62"/>
      <c r="M352" s="62"/>
      <c r="N352" s="62"/>
      <c r="O352" s="62"/>
      <c r="P352" s="62"/>
      <c r="Q352" s="62"/>
      <c r="R352" s="62"/>
      <c r="S352" s="62"/>
      <c r="T352" s="62"/>
      <c r="U352" s="62"/>
      <c r="V352" s="62"/>
    </row>
    <row r="353" spans="1:22">
      <c r="A353" s="82" t="s">
        <v>1941</v>
      </c>
      <c r="B353" s="74">
        <v>2960</v>
      </c>
      <c r="C353" s="74">
        <v>2960</v>
      </c>
      <c r="D353" s="74"/>
      <c r="E353" s="62"/>
      <c r="F353" s="62"/>
      <c r="G353" s="62"/>
      <c r="H353" s="62"/>
      <c r="I353" s="62"/>
      <c r="J353" s="62"/>
      <c r="K353" s="62"/>
      <c r="L353" s="62"/>
      <c r="M353" s="62"/>
      <c r="N353" s="62"/>
      <c r="O353" s="62"/>
      <c r="P353" s="62"/>
      <c r="Q353" s="62"/>
      <c r="R353" s="62"/>
      <c r="S353" s="62"/>
      <c r="T353" s="62"/>
      <c r="U353" s="62"/>
      <c r="V353" s="62"/>
    </row>
    <row r="354" spans="1:22">
      <c r="A354" s="82" t="s">
        <v>1942</v>
      </c>
      <c r="B354" s="74">
        <v>5690</v>
      </c>
      <c r="C354" s="74">
        <v>5690</v>
      </c>
      <c r="D354" s="74"/>
      <c r="E354" s="62"/>
      <c r="F354" s="62"/>
      <c r="G354" s="62"/>
      <c r="H354" s="62"/>
      <c r="I354" s="62"/>
      <c r="J354" s="62"/>
      <c r="K354" s="62"/>
      <c r="L354" s="62"/>
      <c r="M354" s="62"/>
      <c r="N354" s="62"/>
      <c r="O354" s="62"/>
      <c r="P354" s="62"/>
      <c r="Q354" s="62"/>
      <c r="R354" s="62"/>
      <c r="S354" s="62"/>
      <c r="T354" s="62"/>
      <c r="U354" s="62"/>
      <c r="V354" s="62"/>
    </row>
    <row r="355" spans="1:22">
      <c r="A355" s="82" t="s">
        <v>1943</v>
      </c>
      <c r="B355" s="74">
        <v>503</v>
      </c>
      <c r="C355" s="74">
        <v>503</v>
      </c>
      <c r="D355" s="74"/>
      <c r="E355" s="62"/>
      <c r="F355" s="62"/>
      <c r="G355" s="62"/>
      <c r="H355" s="62"/>
      <c r="I355" s="62"/>
      <c r="J355" s="62"/>
      <c r="K355" s="62"/>
      <c r="L355" s="62"/>
      <c r="M355" s="62"/>
      <c r="N355" s="62"/>
      <c r="O355" s="62"/>
      <c r="P355" s="62"/>
      <c r="Q355" s="62"/>
      <c r="R355" s="62"/>
      <c r="S355" s="62"/>
      <c r="T355" s="62"/>
      <c r="U355" s="62"/>
      <c r="V355" s="62"/>
    </row>
    <row r="356" spans="1:22">
      <c r="A356" s="82" t="s">
        <v>1944</v>
      </c>
      <c r="B356" s="74">
        <v>667</v>
      </c>
      <c r="C356" s="74">
        <v>667</v>
      </c>
      <c r="D356" s="74"/>
      <c r="E356" s="62"/>
      <c r="F356" s="62"/>
      <c r="G356" s="62"/>
      <c r="H356" s="62"/>
      <c r="I356" s="62"/>
      <c r="J356" s="62"/>
      <c r="K356" s="62"/>
      <c r="L356" s="62"/>
      <c r="M356" s="62"/>
      <c r="N356" s="62"/>
      <c r="O356" s="62"/>
      <c r="P356" s="62"/>
      <c r="Q356" s="62"/>
      <c r="R356" s="62"/>
      <c r="S356" s="62"/>
      <c r="T356" s="62"/>
      <c r="U356" s="62"/>
      <c r="V356" s="62"/>
    </row>
    <row r="357" spans="1:22">
      <c r="A357" s="82" t="s">
        <v>1945</v>
      </c>
      <c r="B357" s="74">
        <v>755.64</v>
      </c>
      <c r="C357" s="74">
        <v>755.64</v>
      </c>
      <c r="D357" s="74"/>
      <c r="E357" s="62"/>
      <c r="F357" s="62"/>
      <c r="G357" s="62"/>
      <c r="H357" s="62"/>
      <c r="I357" s="62"/>
      <c r="J357" s="62"/>
      <c r="K357" s="62"/>
      <c r="L357" s="62"/>
      <c r="M357" s="62"/>
      <c r="N357" s="62"/>
      <c r="O357" s="62"/>
      <c r="P357" s="62"/>
      <c r="Q357" s="62"/>
      <c r="R357" s="62"/>
      <c r="S357" s="62"/>
      <c r="T357" s="62"/>
      <c r="U357" s="62"/>
      <c r="V357" s="62"/>
    </row>
    <row r="358" spans="1:22">
      <c r="A358" s="82" t="s">
        <v>1946</v>
      </c>
      <c r="B358" s="74">
        <v>731</v>
      </c>
      <c r="C358" s="74">
        <v>731</v>
      </c>
      <c r="D358" s="74"/>
      <c r="E358" s="62"/>
      <c r="F358" s="62"/>
      <c r="G358" s="62"/>
      <c r="H358" s="62"/>
      <c r="I358" s="62"/>
      <c r="J358" s="62"/>
      <c r="K358" s="62"/>
      <c r="L358" s="62"/>
      <c r="M358" s="62"/>
      <c r="N358" s="62"/>
      <c r="O358" s="62"/>
      <c r="P358" s="62"/>
      <c r="Q358" s="62"/>
      <c r="R358" s="62"/>
      <c r="S358" s="62"/>
      <c r="T358" s="62"/>
      <c r="U358" s="62"/>
      <c r="V358" s="62"/>
    </row>
    <row r="359" spans="1:22">
      <c r="A359" s="82" t="s">
        <v>1947</v>
      </c>
      <c r="B359" s="74">
        <v>940</v>
      </c>
      <c r="C359" s="74">
        <v>940</v>
      </c>
      <c r="D359" s="74"/>
      <c r="E359" s="62"/>
      <c r="F359" s="62"/>
      <c r="G359" s="62"/>
      <c r="H359" s="62"/>
      <c r="I359" s="62"/>
      <c r="J359" s="62"/>
      <c r="K359" s="62"/>
      <c r="L359" s="62"/>
      <c r="M359" s="62"/>
      <c r="N359" s="62"/>
      <c r="O359" s="62"/>
      <c r="P359" s="62"/>
      <c r="Q359" s="62"/>
      <c r="R359" s="62"/>
      <c r="S359" s="62"/>
      <c r="T359" s="62"/>
      <c r="U359" s="62"/>
      <c r="V359" s="62"/>
    </row>
    <row r="360" spans="1:22">
      <c r="A360" s="81" t="s">
        <v>1948</v>
      </c>
      <c r="B360" s="74">
        <v>51267.63</v>
      </c>
      <c r="C360" s="74">
        <v>51267.63</v>
      </c>
      <c r="D360" s="74"/>
      <c r="E360" s="62"/>
      <c r="F360" s="62"/>
      <c r="G360" s="62"/>
      <c r="H360" s="62"/>
      <c r="I360" s="62"/>
      <c r="J360" s="62"/>
      <c r="K360" s="62"/>
      <c r="L360" s="62"/>
      <c r="M360" s="62"/>
      <c r="N360" s="62"/>
      <c r="O360" s="62"/>
      <c r="P360" s="62"/>
      <c r="Q360" s="62"/>
      <c r="R360" s="62"/>
      <c r="S360" s="62"/>
      <c r="T360" s="62"/>
      <c r="U360" s="62"/>
      <c r="V360" s="62"/>
    </row>
    <row r="361" spans="1:22">
      <c r="A361" s="82" t="s">
        <v>1949</v>
      </c>
      <c r="B361" s="74">
        <v>800</v>
      </c>
      <c r="C361" s="74">
        <v>800</v>
      </c>
      <c r="D361" s="74"/>
      <c r="E361" s="62"/>
      <c r="F361" s="62"/>
      <c r="G361" s="62"/>
      <c r="H361" s="62"/>
      <c r="I361" s="62"/>
      <c r="J361" s="62"/>
      <c r="K361" s="62"/>
      <c r="L361" s="62"/>
      <c r="M361" s="62"/>
      <c r="N361" s="62"/>
      <c r="O361" s="62"/>
      <c r="P361" s="62"/>
      <c r="Q361" s="62"/>
      <c r="R361" s="62"/>
      <c r="S361" s="62"/>
      <c r="T361" s="62"/>
      <c r="U361" s="62"/>
      <c r="V361" s="62"/>
    </row>
    <row r="362" spans="1:22">
      <c r="A362" s="82" t="s">
        <v>1950</v>
      </c>
      <c r="B362" s="74">
        <v>853.98</v>
      </c>
      <c r="C362" s="74">
        <v>853.98</v>
      </c>
      <c r="D362" s="74"/>
      <c r="E362" s="62"/>
      <c r="F362" s="62"/>
      <c r="G362" s="62"/>
      <c r="H362" s="62"/>
      <c r="I362" s="62"/>
      <c r="J362" s="62"/>
      <c r="K362" s="62"/>
      <c r="L362" s="62"/>
      <c r="M362" s="62"/>
      <c r="N362" s="62"/>
      <c r="O362" s="62"/>
      <c r="P362" s="62"/>
      <c r="Q362" s="62"/>
      <c r="R362" s="62"/>
      <c r="S362" s="62"/>
      <c r="T362" s="62"/>
      <c r="U362" s="62"/>
      <c r="V362" s="62"/>
    </row>
    <row r="363" spans="1:22">
      <c r="A363" s="82" t="s">
        <v>1687</v>
      </c>
      <c r="B363" s="74">
        <v>2270.01</v>
      </c>
      <c r="C363" s="74">
        <v>2270.01</v>
      </c>
      <c r="D363" s="74"/>
      <c r="E363" s="62"/>
      <c r="F363" s="62"/>
      <c r="G363" s="62"/>
      <c r="H363" s="62"/>
      <c r="I363" s="62"/>
      <c r="J363" s="62"/>
      <c r="K363" s="62"/>
      <c r="L363" s="62"/>
      <c r="M363" s="62"/>
      <c r="N363" s="62"/>
      <c r="O363" s="62"/>
      <c r="P363" s="62"/>
      <c r="Q363" s="62"/>
      <c r="R363" s="62"/>
      <c r="S363" s="62"/>
      <c r="T363" s="62"/>
      <c r="U363" s="62"/>
      <c r="V363" s="62"/>
    </row>
    <row r="364" spans="1:22">
      <c r="A364" s="82" t="s">
        <v>1951</v>
      </c>
      <c r="B364" s="74">
        <v>707.73</v>
      </c>
      <c r="C364" s="74">
        <v>707.73</v>
      </c>
      <c r="D364" s="74"/>
      <c r="E364" s="62"/>
      <c r="F364" s="62"/>
      <c r="G364" s="62"/>
      <c r="H364" s="62"/>
      <c r="I364" s="62"/>
      <c r="J364" s="62"/>
      <c r="K364" s="62"/>
      <c r="L364" s="62"/>
      <c r="M364" s="62"/>
      <c r="N364" s="62"/>
      <c r="O364" s="62"/>
      <c r="P364" s="62"/>
      <c r="Q364" s="62"/>
      <c r="R364" s="62"/>
      <c r="S364" s="62"/>
      <c r="T364" s="62"/>
      <c r="U364" s="62"/>
      <c r="V364" s="62"/>
    </row>
    <row r="365" spans="1:22">
      <c r="A365" s="82" t="s">
        <v>1952</v>
      </c>
      <c r="B365" s="74">
        <v>1137.78</v>
      </c>
      <c r="C365" s="74">
        <v>1137.78</v>
      </c>
      <c r="D365" s="74"/>
      <c r="E365" s="62"/>
      <c r="F365" s="62"/>
      <c r="G365" s="62"/>
      <c r="H365" s="62"/>
      <c r="I365" s="62"/>
      <c r="J365" s="62"/>
      <c r="K365" s="62"/>
      <c r="L365" s="62"/>
      <c r="M365" s="62"/>
      <c r="N365" s="62"/>
      <c r="O365" s="62"/>
      <c r="P365" s="62"/>
      <c r="Q365" s="62"/>
      <c r="R365" s="62"/>
      <c r="S365" s="62"/>
      <c r="T365" s="62"/>
      <c r="U365" s="62"/>
      <c r="V365" s="62"/>
    </row>
    <row r="366" spans="1:22">
      <c r="A366" s="82" t="s">
        <v>1953</v>
      </c>
      <c r="B366" s="74">
        <v>602.83</v>
      </c>
      <c r="C366" s="74">
        <v>602.83</v>
      </c>
      <c r="D366" s="74"/>
      <c r="E366" s="62"/>
      <c r="F366" s="62"/>
      <c r="G366" s="62"/>
      <c r="H366" s="62"/>
      <c r="I366" s="62"/>
      <c r="J366" s="62"/>
      <c r="K366" s="62"/>
      <c r="L366" s="62"/>
      <c r="M366" s="62"/>
      <c r="N366" s="62"/>
      <c r="O366" s="62"/>
      <c r="P366" s="62"/>
      <c r="Q366" s="62"/>
      <c r="R366" s="62"/>
      <c r="S366" s="62"/>
      <c r="T366" s="62"/>
      <c r="U366" s="62"/>
      <c r="V366" s="62"/>
    </row>
    <row r="367" spans="1:22">
      <c r="A367" s="82" t="s">
        <v>1954</v>
      </c>
      <c r="B367" s="74">
        <v>548.23</v>
      </c>
      <c r="C367" s="74">
        <v>548.23</v>
      </c>
      <c r="D367" s="74"/>
      <c r="E367" s="62"/>
      <c r="F367" s="62"/>
      <c r="G367" s="62"/>
      <c r="H367" s="62"/>
      <c r="I367" s="62"/>
      <c r="J367" s="62"/>
      <c r="K367" s="62"/>
      <c r="L367" s="62"/>
      <c r="M367" s="62"/>
      <c r="N367" s="62"/>
      <c r="O367" s="62"/>
      <c r="P367" s="62"/>
      <c r="Q367" s="62"/>
      <c r="R367" s="62"/>
      <c r="S367" s="62"/>
      <c r="T367" s="62"/>
      <c r="U367" s="62"/>
      <c r="V367" s="62"/>
    </row>
    <row r="368" spans="1:22">
      <c r="A368" s="82" t="s">
        <v>1955</v>
      </c>
      <c r="B368" s="74">
        <v>575.58</v>
      </c>
      <c r="C368" s="74">
        <v>575.58</v>
      </c>
      <c r="D368" s="74"/>
      <c r="E368" s="62"/>
      <c r="F368" s="62"/>
      <c r="G368" s="62"/>
      <c r="H368" s="62"/>
      <c r="I368" s="62"/>
      <c r="J368" s="62"/>
      <c r="K368" s="62"/>
      <c r="L368" s="62"/>
      <c r="M368" s="62"/>
      <c r="N368" s="62"/>
      <c r="O368" s="62"/>
      <c r="P368" s="62"/>
      <c r="Q368" s="62"/>
      <c r="R368" s="62"/>
      <c r="S368" s="62"/>
      <c r="T368" s="62"/>
      <c r="U368" s="62"/>
      <c r="V368" s="62"/>
    </row>
    <row r="369" spans="1:22">
      <c r="A369" s="82" t="s">
        <v>1956</v>
      </c>
      <c r="B369" s="74">
        <v>500</v>
      </c>
      <c r="C369" s="74">
        <v>500</v>
      </c>
      <c r="D369" s="74"/>
      <c r="E369" s="62"/>
      <c r="F369" s="62"/>
      <c r="G369" s="62"/>
      <c r="H369" s="62"/>
      <c r="I369" s="62"/>
      <c r="J369" s="62"/>
      <c r="K369" s="62"/>
      <c r="L369" s="62"/>
      <c r="M369" s="62"/>
      <c r="N369" s="62"/>
      <c r="O369" s="62"/>
      <c r="P369" s="62"/>
      <c r="Q369" s="62"/>
      <c r="R369" s="62"/>
      <c r="S369" s="62"/>
      <c r="T369" s="62"/>
      <c r="U369" s="62"/>
      <c r="V369" s="62"/>
    </row>
    <row r="370" spans="1:22">
      <c r="A370" s="82" t="s">
        <v>1957</v>
      </c>
      <c r="B370" s="74">
        <v>623</v>
      </c>
      <c r="C370" s="74">
        <v>623</v>
      </c>
      <c r="D370" s="74"/>
      <c r="E370" s="62"/>
      <c r="F370" s="62"/>
      <c r="G370" s="62"/>
      <c r="H370" s="62"/>
      <c r="I370" s="62"/>
      <c r="J370" s="62"/>
      <c r="K370" s="62"/>
      <c r="L370" s="62"/>
      <c r="M370" s="62"/>
      <c r="N370" s="62"/>
      <c r="O370" s="62"/>
      <c r="P370" s="62"/>
      <c r="Q370" s="62"/>
      <c r="R370" s="62"/>
      <c r="S370" s="62"/>
      <c r="T370" s="62"/>
      <c r="U370" s="62"/>
      <c r="V370" s="62"/>
    </row>
    <row r="371" spans="1:22">
      <c r="A371" s="82" t="s">
        <v>1958</v>
      </c>
      <c r="B371" s="74">
        <v>4277.44</v>
      </c>
      <c r="C371" s="74">
        <v>4277.44</v>
      </c>
      <c r="D371" s="74"/>
      <c r="E371" s="62"/>
      <c r="F371" s="62"/>
      <c r="G371" s="62"/>
      <c r="H371" s="62"/>
      <c r="I371" s="62"/>
      <c r="J371" s="62"/>
      <c r="K371" s="62"/>
      <c r="L371" s="62"/>
      <c r="M371" s="62"/>
      <c r="N371" s="62"/>
      <c r="O371" s="62"/>
      <c r="P371" s="62"/>
      <c r="Q371" s="62"/>
      <c r="R371" s="62"/>
      <c r="S371" s="62"/>
      <c r="T371" s="62"/>
      <c r="U371" s="62"/>
      <c r="V371" s="62"/>
    </row>
    <row r="372" spans="1:22">
      <c r="A372" s="82" t="s">
        <v>1959</v>
      </c>
      <c r="B372" s="74">
        <v>776.32</v>
      </c>
      <c r="C372" s="74">
        <v>776.32</v>
      </c>
      <c r="D372" s="74"/>
      <c r="E372" s="62"/>
      <c r="F372" s="62"/>
      <c r="G372" s="62"/>
      <c r="H372" s="62"/>
      <c r="I372" s="62"/>
      <c r="J372" s="62"/>
      <c r="K372" s="62"/>
      <c r="L372" s="62"/>
      <c r="M372" s="62"/>
      <c r="N372" s="62"/>
      <c r="O372" s="62"/>
      <c r="P372" s="62"/>
      <c r="Q372" s="62"/>
      <c r="R372" s="62"/>
      <c r="S372" s="62"/>
      <c r="T372" s="62"/>
      <c r="U372" s="62"/>
      <c r="V372" s="62"/>
    </row>
    <row r="373" spans="1:22">
      <c r="A373" s="82" t="s">
        <v>1960</v>
      </c>
      <c r="B373" s="74">
        <v>11633</v>
      </c>
      <c r="C373" s="74">
        <v>11633</v>
      </c>
      <c r="D373" s="74"/>
      <c r="E373" s="62"/>
      <c r="F373" s="62"/>
      <c r="G373" s="62"/>
      <c r="H373" s="62"/>
      <c r="I373" s="62"/>
      <c r="J373" s="62"/>
      <c r="K373" s="62"/>
      <c r="L373" s="62"/>
      <c r="M373" s="62"/>
      <c r="N373" s="62"/>
      <c r="O373" s="62"/>
      <c r="P373" s="62"/>
      <c r="Q373" s="62"/>
      <c r="R373" s="62"/>
      <c r="S373" s="62"/>
      <c r="T373" s="62"/>
      <c r="U373" s="62"/>
      <c r="V373" s="62"/>
    </row>
    <row r="374" spans="1:22">
      <c r="A374" s="82" t="s">
        <v>1961</v>
      </c>
      <c r="B374" s="74">
        <v>25261.25</v>
      </c>
      <c r="C374" s="74">
        <v>25261.25</v>
      </c>
      <c r="D374" s="74"/>
      <c r="E374" s="62"/>
      <c r="F374" s="62"/>
      <c r="G374" s="62"/>
      <c r="H374" s="62"/>
      <c r="I374" s="62"/>
      <c r="J374" s="62"/>
      <c r="K374" s="62"/>
      <c r="L374" s="62"/>
      <c r="M374" s="62"/>
      <c r="N374" s="62"/>
      <c r="O374" s="62"/>
      <c r="P374" s="62"/>
      <c r="Q374" s="62"/>
      <c r="R374" s="62"/>
      <c r="S374" s="62"/>
      <c r="T374" s="62"/>
      <c r="U374" s="62"/>
      <c r="V374" s="62"/>
    </row>
    <row r="375" spans="1:22">
      <c r="A375" s="82" t="s">
        <v>1962</v>
      </c>
      <c r="B375" s="74">
        <v>700.48</v>
      </c>
      <c r="C375" s="74">
        <v>700.48</v>
      </c>
      <c r="D375" s="74"/>
      <c r="E375" s="62"/>
      <c r="F375" s="62"/>
      <c r="G375" s="62"/>
      <c r="H375" s="62"/>
      <c r="I375" s="62"/>
      <c r="J375" s="62"/>
      <c r="K375" s="62"/>
      <c r="L375" s="62"/>
      <c r="M375" s="62"/>
      <c r="N375" s="62"/>
      <c r="O375" s="62"/>
      <c r="P375" s="62"/>
      <c r="Q375" s="62"/>
      <c r="R375" s="62"/>
      <c r="S375" s="62"/>
      <c r="T375" s="62"/>
      <c r="U375" s="62"/>
      <c r="V375" s="62"/>
    </row>
    <row r="376" spans="1:22">
      <c r="A376" s="81" t="s">
        <v>1963</v>
      </c>
      <c r="B376" s="74">
        <v>1250</v>
      </c>
      <c r="C376" s="74"/>
      <c r="D376" s="74">
        <v>1250</v>
      </c>
      <c r="E376" s="62"/>
      <c r="F376" s="62"/>
      <c r="G376" s="62"/>
      <c r="H376" s="62"/>
      <c r="I376" s="62"/>
      <c r="J376" s="62"/>
      <c r="K376" s="62"/>
      <c r="L376" s="62"/>
      <c r="M376" s="62"/>
      <c r="N376" s="62"/>
      <c r="O376" s="62"/>
      <c r="P376" s="62"/>
      <c r="Q376" s="62"/>
      <c r="R376" s="62"/>
      <c r="S376" s="62"/>
      <c r="T376" s="62"/>
      <c r="U376" s="62"/>
      <c r="V376" s="62"/>
    </row>
    <row r="377" spans="1:22">
      <c r="A377" s="82" t="s">
        <v>1964</v>
      </c>
      <c r="B377" s="74">
        <v>1250</v>
      </c>
      <c r="C377" s="74"/>
      <c r="D377" s="74">
        <v>1250</v>
      </c>
      <c r="E377" s="62"/>
      <c r="F377" s="62"/>
      <c r="G377" s="62"/>
      <c r="H377" s="62"/>
      <c r="I377" s="62"/>
      <c r="J377" s="62"/>
      <c r="K377" s="62"/>
      <c r="L377" s="62"/>
      <c r="M377" s="62"/>
      <c r="N377" s="62"/>
      <c r="O377" s="62"/>
      <c r="P377" s="62"/>
      <c r="Q377" s="62"/>
      <c r="R377" s="62"/>
      <c r="S377" s="62"/>
      <c r="T377" s="62"/>
      <c r="U377" s="62"/>
      <c r="V377" s="62"/>
    </row>
    <row r="378" spans="1:22">
      <c r="A378" s="81" t="s">
        <v>1965</v>
      </c>
      <c r="B378" s="74">
        <v>495258.2</v>
      </c>
      <c r="C378" s="74">
        <v>5438.02</v>
      </c>
      <c r="D378" s="74">
        <v>489820.18</v>
      </c>
      <c r="E378" s="62"/>
      <c r="F378" s="62"/>
      <c r="G378" s="62"/>
      <c r="H378" s="62"/>
      <c r="I378" s="62"/>
      <c r="J378" s="62"/>
      <c r="K378" s="62"/>
      <c r="L378" s="62"/>
      <c r="M378" s="62"/>
      <c r="N378" s="62"/>
      <c r="O378" s="62"/>
      <c r="P378" s="62"/>
      <c r="Q378" s="62"/>
      <c r="R378" s="62"/>
      <c r="S378" s="62"/>
      <c r="T378" s="62"/>
      <c r="U378" s="62"/>
      <c r="V378" s="62"/>
    </row>
    <row r="379" spans="1:22">
      <c r="A379" s="82" t="s">
        <v>1966</v>
      </c>
      <c r="B379" s="74">
        <v>66055.78</v>
      </c>
      <c r="C379" s="74"/>
      <c r="D379" s="74">
        <v>66055.78</v>
      </c>
      <c r="E379" s="62"/>
      <c r="F379" s="62"/>
      <c r="G379" s="62"/>
      <c r="H379" s="62"/>
      <c r="I379" s="62"/>
      <c r="J379" s="62"/>
      <c r="K379" s="62"/>
      <c r="L379" s="62"/>
      <c r="M379" s="62"/>
      <c r="N379" s="62"/>
      <c r="O379" s="62"/>
      <c r="P379" s="62"/>
      <c r="Q379" s="62"/>
      <c r="R379" s="62"/>
      <c r="S379" s="62"/>
      <c r="T379" s="62"/>
      <c r="U379" s="62"/>
      <c r="V379" s="62"/>
    </row>
    <row r="380" spans="1:22">
      <c r="A380" s="82" t="s">
        <v>1967</v>
      </c>
      <c r="B380" s="74">
        <v>131830</v>
      </c>
      <c r="C380" s="74"/>
      <c r="D380" s="74">
        <v>131830</v>
      </c>
      <c r="E380" s="62"/>
      <c r="F380" s="62"/>
      <c r="G380" s="62"/>
      <c r="H380" s="62"/>
      <c r="I380" s="62"/>
      <c r="J380" s="62"/>
      <c r="K380" s="62"/>
      <c r="L380" s="62"/>
      <c r="M380" s="62"/>
      <c r="N380" s="62"/>
      <c r="O380" s="62"/>
      <c r="P380" s="62"/>
      <c r="Q380" s="62"/>
      <c r="R380" s="62"/>
      <c r="S380" s="62"/>
      <c r="T380" s="62"/>
      <c r="U380" s="62"/>
      <c r="V380" s="62"/>
    </row>
    <row r="381" ht="24" customHeight="1" spans="1:22">
      <c r="A381" s="82" t="s">
        <v>1968</v>
      </c>
      <c r="B381" s="74">
        <v>291934.4</v>
      </c>
      <c r="C381" s="74"/>
      <c r="D381" s="74">
        <v>291934.4</v>
      </c>
      <c r="E381" s="62"/>
      <c r="F381" s="62"/>
      <c r="G381" s="62"/>
      <c r="H381" s="62"/>
      <c r="I381" s="62"/>
      <c r="J381" s="62"/>
      <c r="K381" s="62"/>
      <c r="L381" s="62"/>
      <c r="M381" s="62"/>
      <c r="N381" s="62"/>
      <c r="O381" s="62"/>
      <c r="P381" s="62"/>
      <c r="Q381" s="62"/>
      <c r="R381" s="62"/>
      <c r="S381" s="62"/>
      <c r="T381" s="62"/>
      <c r="U381" s="62"/>
      <c r="V381" s="62"/>
    </row>
    <row r="382" spans="1:22">
      <c r="A382" s="82" t="s">
        <v>1969</v>
      </c>
      <c r="B382" s="74">
        <v>2438.02</v>
      </c>
      <c r="C382" s="74">
        <v>2438.02</v>
      </c>
      <c r="D382" s="74"/>
      <c r="E382" s="62"/>
      <c r="F382" s="62"/>
      <c r="G382" s="62"/>
      <c r="H382" s="62"/>
      <c r="I382" s="62"/>
      <c r="J382" s="62"/>
      <c r="K382" s="62"/>
      <c r="L382" s="62"/>
      <c r="M382" s="62"/>
      <c r="N382" s="62"/>
      <c r="O382" s="62"/>
      <c r="P382" s="62"/>
      <c r="Q382" s="62"/>
      <c r="R382" s="62"/>
      <c r="S382" s="62"/>
      <c r="T382" s="62"/>
      <c r="U382" s="62"/>
      <c r="V382" s="62"/>
    </row>
    <row r="383" spans="1:22">
      <c r="A383" s="82" t="s">
        <v>1970</v>
      </c>
      <c r="B383" s="74">
        <v>1000</v>
      </c>
      <c r="C383" s="74">
        <v>1000</v>
      </c>
      <c r="D383" s="74"/>
      <c r="E383" s="62"/>
      <c r="F383" s="62"/>
      <c r="G383" s="62"/>
      <c r="H383" s="62"/>
      <c r="I383" s="62"/>
      <c r="J383" s="62"/>
      <c r="K383" s="62"/>
      <c r="L383" s="62"/>
      <c r="M383" s="62"/>
      <c r="N383" s="62"/>
      <c r="O383" s="62"/>
      <c r="P383" s="62"/>
      <c r="Q383" s="62"/>
      <c r="R383" s="62"/>
      <c r="S383" s="62"/>
      <c r="T383" s="62"/>
      <c r="U383" s="62"/>
      <c r="V383" s="62"/>
    </row>
    <row r="384" spans="1:22">
      <c r="A384" s="82" t="s">
        <v>1971</v>
      </c>
      <c r="B384" s="74">
        <v>2000</v>
      </c>
      <c r="C384" s="74">
        <v>2000</v>
      </c>
      <c r="D384" s="74"/>
      <c r="E384" s="62"/>
      <c r="F384" s="62"/>
      <c r="G384" s="62"/>
      <c r="H384" s="62"/>
      <c r="I384" s="62"/>
      <c r="J384" s="62"/>
      <c r="K384" s="62"/>
      <c r="L384" s="62"/>
      <c r="M384" s="62"/>
      <c r="N384" s="62"/>
      <c r="O384" s="62"/>
      <c r="P384" s="62"/>
      <c r="Q384" s="62"/>
      <c r="R384" s="62"/>
      <c r="S384" s="62"/>
      <c r="T384" s="62"/>
      <c r="U384" s="62"/>
      <c r="V384" s="62"/>
    </row>
    <row r="385" spans="1:22">
      <c r="A385" s="81" t="s">
        <v>1972</v>
      </c>
      <c r="B385" s="74">
        <v>615</v>
      </c>
      <c r="C385" s="74">
        <v>615</v>
      </c>
      <c r="D385" s="74"/>
      <c r="E385" s="62"/>
      <c r="F385" s="62"/>
      <c r="G385" s="62"/>
      <c r="H385" s="62"/>
      <c r="I385" s="62"/>
      <c r="J385" s="62"/>
      <c r="K385" s="62"/>
      <c r="L385" s="62"/>
      <c r="M385" s="62"/>
      <c r="N385" s="62"/>
      <c r="O385" s="62"/>
      <c r="P385" s="62"/>
      <c r="Q385" s="62"/>
      <c r="R385" s="62"/>
      <c r="S385" s="62"/>
      <c r="T385" s="62"/>
      <c r="U385" s="62"/>
      <c r="V385" s="62"/>
    </row>
    <row r="386" spans="1:22">
      <c r="A386" s="82" t="s">
        <v>1973</v>
      </c>
      <c r="B386" s="74">
        <v>615</v>
      </c>
      <c r="C386" s="74">
        <v>615</v>
      </c>
      <c r="D386" s="74"/>
      <c r="E386" s="62"/>
      <c r="F386" s="62"/>
      <c r="G386" s="62"/>
      <c r="H386" s="62"/>
      <c r="I386" s="62"/>
      <c r="J386" s="62"/>
      <c r="K386" s="62"/>
      <c r="L386" s="62"/>
      <c r="M386" s="62"/>
      <c r="N386" s="62"/>
      <c r="O386" s="62"/>
      <c r="P386" s="62"/>
      <c r="Q386" s="62"/>
      <c r="R386" s="62"/>
      <c r="S386" s="62"/>
      <c r="T386" s="62"/>
      <c r="U386" s="62"/>
      <c r="V386" s="62"/>
    </row>
    <row r="387" spans="1:22">
      <c r="A387" s="81" t="s">
        <v>1974</v>
      </c>
      <c r="B387" s="74">
        <v>98082</v>
      </c>
      <c r="C387" s="74">
        <v>68082</v>
      </c>
      <c r="D387" s="74">
        <v>30000</v>
      </c>
      <c r="E387" s="62"/>
      <c r="F387" s="62"/>
      <c r="G387" s="62"/>
      <c r="H387" s="62"/>
      <c r="I387" s="62"/>
      <c r="J387" s="62"/>
      <c r="K387" s="62"/>
      <c r="L387" s="62"/>
      <c r="M387" s="62"/>
      <c r="N387" s="62"/>
      <c r="O387" s="62"/>
      <c r="P387" s="62"/>
      <c r="Q387" s="62"/>
      <c r="R387" s="62"/>
      <c r="S387" s="62"/>
      <c r="T387" s="62"/>
      <c r="U387" s="62"/>
      <c r="V387" s="62"/>
    </row>
    <row r="388" spans="1:22">
      <c r="A388" s="82" t="s">
        <v>1975</v>
      </c>
      <c r="B388" s="74">
        <v>60000</v>
      </c>
      <c r="C388" s="74">
        <v>60000</v>
      </c>
      <c r="D388" s="74"/>
      <c r="E388" s="62"/>
      <c r="F388" s="62"/>
      <c r="G388" s="62"/>
      <c r="H388" s="62"/>
      <c r="I388" s="62"/>
      <c r="J388" s="62"/>
      <c r="K388" s="62"/>
      <c r="L388" s="62"/>
      <c r="M388" s="62"/>
      <c r="N388" s="62"/>
      <c r="O388" s="62"/>
      <c r="P388" s="62"/>
      <c r="Q388" s="62"/>
      <c r="R388" s="62"/>
      <c r="S388" s="62"/>
      <c r="T388" s="62"/>
      <c r="U388" s="62"/>
      <c r="V388" s="62"/>
    </row>
    <row r="389" spans="1:22">
      <c r="A389" s="82" t="s">
        <v>1976</v>
      </c>
      <c r="B389" s="74">
        <v>551</v>
      </c>
      <c r="C389" s="74">
        <v>551</v>
      </c>
      <c r="D389" s="74"/>
      <c r="E389" s="62"/>
      <c r="F389" s="62"/>
      <c r="G389" s="62"/>
      <c r="H389" s="62"/>
      <c r="I389" s="62"/>
      <c r="J389" s="62"/>
      <c r="K389" s="62"/>
      <c r="L389" s="62"/>
      <c r="M389" s="62"/>
      <c r="N389" s="62"/>
      <c r="O389" s="62"/>
      <c r="P389" s="62"/>
      <c r="Q389" s="62"/>
      <c r="R389" s="62"/>
      <c r="S389" s="62"/>
      <c r="T389" s="62"/>
      <c r="U389" s="62"/>
      <c r="V389" s="62"/>
    </row>
    <row r="390" spans="1:22">
      <c r="A390" s="82" t="s">
        <v>1977</v>
      </c>
      <c r="B390" s="74">
        <v>728</v>
      </c>
      <c r="C390" s="74">
        <v>728</v>
      </c>
      <c r="D390" s="74"/>
      <c r="E390" s="62"/>
      <c r="F390" s="62"/>
      <c r="G390" s="62"/>
      <c r="H390" s="62"/>
      <c r="I390" s="62"/>
      <c r="J390" s="62"/>
      <c r="K390" s="62"/>
      <c r="L390" s="62"/>
      <c r="M390" s="62"/>
      <c r="N390" s="62"/>
      <c r="O390" s="62"/>
      <c r="P390" s="62"/>
      <c r="Q390" s="62"/>
      <c r="R390" s="62"/>
      <c r="S390" s="62"/>
      <c r="T390" s="62"/>
      <c r="U390" s="62"/>
      <c r="V390" s="62"/>
    </row>
    <row r="391" spans="1:22">
      <c r="A391" s="82" t="s">
        <v>1978</v>
      </c>
      <c r="B391" s="74">
        <v>3666</v>
      </c>
      <c r="C391" s="74">
        <v>3666</v>
      </c>
      <c r="D391" s="74"/>
      <c r="E391" s="62"/>
      <c r="F391" s="62"/>
      <c r="G391" s="62"/>
      <c r="H391" s="62"/>
      <c r="I391" s="62"/>
      <c r="J391" s="62"/>
      <c r="K391" s="62"/>
      <c r="L391" s="62"/>
      <c r="M391" s="62"/>
      <c r="N391" s="62"/>
      <c r="O391" s="62"/>
      <c r="P391" s="62"/>
      <c r="Q391" s="62"/>
      <c r="R391" s="62"/>
      <c r="S391" s="62"/>
      <c r="T391" s="62"/>
      <c r="U391" s="62"/>
      <c r="V391" s="62"/>
    </row>
    <row r="392" spans="1:22">
      <c r="A392" s="82" t="s">
        <v>1979</v>
      </c>
      <c r="B392" s="74">
        <v>948</v>
      </c>
      <c r="C392" s="74">
        <v>948</v>
      </c>
      <c r="D392" s="74"/>
      <c r="E392" s="62"/>
      <c r="F392" s="62"/>
      <c r="G392" s="62"/>
      <c r="H392" s="62"/>
      <c r="I392" s="62"/>
      <c r="J392" s="62"/>
      <c r="K392" s="62"/>
      <c r="L392" s="62"/>
      <c r="M392" s="62"/>
      <c r="N392" s="62"/>
      <c r="O392" s="62"/>
      <c r="P392" s="62"/>
      <c r="Q392" s="62"/>
      <c r="R392" s="62"/>
      <c r="S392" s="62"/>
      <c r="T392" s="62"/>
      <c r="U392" s="62"/>
      <c r="V392" s="62"/>
    </row>
    <row r="393" spans="1:22">
      <c r="A393" s="82" t="s">
        <v>1980</v>
      </c>
      <c r="B393" s="74">
        <v>1489</v>
      </c>
      <c r="C393" s="74">
        <v>1489</v>
      </c>
      <c r="D393" s="74"/>
      <c r="E393" s="62"/>
      <c r="F393" s="62"/>
      <c r="G393" s="62"/>
      <c r="H393" s="62"/>
      <c r="I393" s="62"/>
      <c r="J393" s="62"/>
      <c r="K393" s="62"/>
      <c r="L393" s="62"/>
      <c r="M393" s="62"/>
      <c r="N393" s="62"/>
      <c r="O393" s="62"/>
      <c r="P393" s="62"/>
      <c r="Q393" s="62"/>
      <c r="R393" s="62"/>
      <c r="S393" s="62"/>
      <c r="T393" s="62"/>
      <c r="U393" s="62"/>
      <c r="V393" s="62"/>
    </row>
    <row r="394" spans="1:22">
      <c r="A394" s="82" t="s">
        <v>1981</v>
      </c>
      <c r="B394" s="74">
        <v>700</v>
      </c>
      <c r="C394" s="74">
        <v>700</v>
      </c>
      <c r="D394" s="74"/>
      <c r="E394" s="62"/>
      <c r="F394" s="62"/>
      <c r="G394" s="62"/>
      <c r="H394" s="62"/>
      <c r="I394" s="62"/>
      <c r="J394" s="62"/>
      <c r="K394" s="62"/>
      <c r="L394" s="62"/>
      <c r="M394" s="62"/>
      <c r="N394" s="62"/>
      <c r="O394" s="62"/>
      <c r="P394" s="62"/>
      <c r="Q394" s="62"/>
      <c r="R394" s="62"/>
      <c r="S394" s="62"/>
      <c r="T394" s="62"/>
      <c r="U394" s="62"/>
      <c r="V394" s="62"/>
    </row>
    <row r="395" spans="1:22">
      <c r="A395" s="82" t="s">
        <v>1982</v>
      </c>
      <c r="B395" s="74">
        <v>30000</v>
      </c>
      <c r="C395" s="74"/>
      <c r="D395" s="74">
        <v>30000</v>
      </c>
      <c r="E395" s="62"/>
      <c r="F395" s="62"/>
      <c r="G395" s="62"/>
      <c r="H395" s="62"/>
      <c r="I395" s="62"/>
      <c r="J395" s="62"/>
      <c r="K395" s="62"/>
      <c r="L395" s="62"/>
      <c r="M395" s="62"/>
      <c r="N395" s="62"/>
      <c r="O395" s="62"/>
      <c r="P395" s="62"/>
      <c r="Q395" s="62"/>
      <c r="R395" s="62"/>
      <c r="S395" s="62"/>
      <c r="T395" s="62"/>
      <c r="U395" s="62"/>
      <c r="V395" s="62"/>
    </row>
    <row r="396" spans="1:22">
      <c r="A396" s="81" t="s">
        <v>1983</v>
      </c>
      <c r="B396" s="74">
        <v>790</v>
      </c>
      <c r="C396" s="74">
        <v>790</v>
      </c>
      <c r="D396" s="74"/>
      <c r="E396" s="62"/>
      <c r="F396" s="62"/>
      <c r="G396" s="62"/>
      <c r="H396" s="62"/>
      <c r="I396" s="62"/>
      <c r="J396" s="62"/>
      <c r="K396" s="62"/>
      <c r="L396" s="62"/>
      <c r="M396" s="62"/>
      <c r="N396" s="62"/>
      <c r="O396" s="62"/>
      <c r="P396" s="62"/>
      <c r="Q396" s="62"/>
      <c r="R396" s="62"/>
      <c r="S396" s="62"/>
      <c r="T396" s="62"/>
      <c r="U396" s="62"/>
      <c r="V396" s="62"/>
    </row>
    <row r="397" spans="1:22">
      <c r="A397" s="82" t="s">
        <v>1984</v>
      </c>
      <c r="B397" s="74">
        <v>790</v>
      </c>
      <c r="C397" s="74">
        <v>790</v>
      </c>
      <c r="D397" s="74"/>
      <c r="E397" s="62"/>
      <c r="F397" s="62"/>
      <c r="G397" s="62"/>
      <c r="H397" s="62"/>
      <c r="I397" s="62"/>
      <c r="J397" s="62"/>
      <c r="K397" s="62"/>
      <c r="L397" s="62"/>
      <c r="M397" s="62"/>
      <c r="N397" s="62"/>
      <c r="O397" s="62"/>
      <c r="P397" s="62"/>
      <c r="Q397" s="62"/>
      <c r="R397" s="62"/>
      <c r="S397" s="62"/>
      <c r="T397" s="62"/>
      <c r="U397" s="62"/>
      <c r="V397" s="62"/>
    </row>
    <row r="398" spans="1:22">
      <c r="A398" s="81" t="s">
        <v>1985</v>
      </c>
      <c r="B398" s="74">
        <v>1171</v>
      </c>
      <c r="C398" s="74">
        <v>1171</v>
      </c>
      <c r="D398" s="74"/>
      <c r="E398" s="62"/>
      <c r="F398" s="62"/>
      <c r="G398" s="62"/>
      <c r="H398" s="62"/>
      <c r="I398" s="62"/>
      <c r="J398" s="62"/>
      <c r="K398" s="62"/>
      <c r="L398" s="62"/>
      <c r="M398" s="62"/>
      <c r="N398" s="62"/>
      <c r="O398" s="62"/>
      <c r="P398" s="62"/>
      <c r="Q398" s="62"/>
      <c r="R398" s="62"/>
      <c r="S398" s="62"/>
      <c r="T398" s="62"/>
      <c r="U398" s="62"/>
      <c r="V398" s="62"/>
    </row>
    <row r="399" spans="1:22">
      <c r="A399" s="82" t="s">
        <v>1986</v>
      </c>
      <c r="B399" s="74">
        <v>1171</v>
      </c>
      <c r="C399" s="74">
        <v>1171</v>
      </c>
      <c r="D399" s="74"/>
      <c r="E399" s="62"/>
      <c r="F399" s="62"/>
      <c r="G399" s="62"/>
      <c r="H399" s="62"/>
      <c r="I399" s="62"/>
      <c r="J399" s="62"/>
      <c r="K399" s="62"/>
      <c r="L399" s="62"/>
      <c r="M399" s="62"/>
      <c r="N399" s="62"/>
      <c r="O399" s="62"/>
      <c r="P399" s="62"/>
      <c r="Q399" s="62"/>
      <c r="R399" s="62"/>
      <c r="S399" s="62"/>
      <c r="T399" s="62"/>
      <c r="U399" s="62"/>
      <c r="V399" s="62"/>
    </row>
    <row r="400" spans="1:22">
      <c r="A400" s="81" t="s">
        <v>1987</v>
      </c>
      <c r="B400" s="74">
        <v>657</v>
      </c>
      <c r="C400" s="74">
        <v>657</v>
      </c>
      <c r="D400" s="74"/>
      <c r="E400" s="62"/>
      <c r="F400" s="62"/>
      <c r="G400" s="62"/>
      <c r="H400" s="62"/>
      <c r="I400" s="62"/>
      <c r="J400" s="62"/>
      <c r="K400" s="62"/>
      <c r="L400" s="62"/>
      <c r="M400" s="62"/>
      <c r="N400" s="62"/>
      <c r="O400" s="62"/>
      <c r="P400" s="62"/>
      <c r="Q400" s="62"/>
      <c r="R400" s="62"/>
      <c r="S400" s="62"/>
      <c r="T400" s="62"/>
      <c r="U400" s="62"/>
      <c r="V400" s="62"/>
    </row>
    <row r="401" spans="1:22">
      <c r="A401" s="82" t="s">
        <v>1988</v>
      </c>
      <c r="B401" s="74">
        <v>657</v>
      </c>
      <c r="C401" s="74">
        <v>657</v>
      </c>
      <c r="D401" s="74"/>
      <c r="E401" s="62"/>
      <c r="F401" s="62"/>
      <c r="G401" s="62"/>
      <c r="H401" s="62"/>
      <c r="I401" s="62"/>
      <c r="J401" s="62"/>
      <c r="K401" s="62"/>
      <c r="L401" s="62"/>
      <c r="M401" s="62"/>
      <c r="N401" s="62"/>
      <c r="O401" s="62"/>
      <c r="P401" s="62"/>
      <c r="Q401" s="62"/>
      <c r="R401" s="62"/>
      <c r="S401" s="62"/>
      <c r="T401" s="62"/>
      <c r="U401" s="62"/>
      <c r="V401" s="62"/>
    </row>
    <row r="402" spans="1:22">
      <c r="A402" s="81" t="s">
        <v>1989</v>
      </c>
      <c r="B402" s="74">
        <v>560</v>
      </c>
      <c r="C402" s="74">
        <v>560</v>
      </c>
      <c r="D402" s="74"/>
      <c r="E402" s="62"/>
      <c r="F402" s="62"/>
      <c r="G402" s="62"/>
      <c r="H402" s="62"/>
      <c r="I402" s="62"/>
      <c r="J402" s="62"/>
      <c r="K402" s="62"/>
      <c r="L402" s="62"/>
      <c r="M402" s="62"/>
      <c r="N402" s="62"/>
      <c r="O402" s="62"/>
      <c r="P402" s="62"/>
      <c r="Q402" s="62"/>
      <c r="R402" s="62"/>
      <c r="S402" s="62"/>
      <c r="T402" s="62"/>
      <c r="U402" s="62"/>
      <c r="V402" s="62"/>
    </row>
    <row r="403" spans="1:22">
      <c r="A403" s="82" t="s">
        <v>1990</v>
      </c>
      <c r="B403" s="74">
        <v>560</v>
      </c>
      <c r="C403" s="74">
        <v>560</v>
      </c>
      <c r="D403" s="74"/>
      <c r="E403" s="62"/>
      <c r="F403" s="62"/>
      <c r="G403" s="62"/>
      <c r="H403" s="62"/>
      <c r="I403" s="62"/>
      <c r="J403" s="62"/>
      <c r="K403" s="62"/>
      <c r="L403" s="62"/>
      <c r="M403" s="62"/>
      <c r="N403" s="62"/>
      <c r="O403" s="62"/>
      <c r="P403" s="62"/>
      <c r="Q403" s="62"/>
      <c r="R403" s="62"/>
      <c r="S403" s="62"/>
      <c r="T403" s="62"/>
      <c r="U403" s="62"/>
      <c r="V403" s="62"/>
    </row>
    <row r="404" spans="1:22">
      <c r="A404" s="81" t="s">
        <v>1991</v>
      </c>
      <c r="B404" s="74">
        <v>2450</v>
      </c>
      <c r="C404" s="74">
        <v>2450</v>
      </c>
      <c r="D404" s="74"/>
      <c r="E404" s="62"/>
      <c r="F404" s="62"/>
      <c r="G404" s="62"/>
      <c r="H404" s="62"/>
      <c r="I404" s="62"/>
      <c r="J404" s="62"/>
      <c r="K404" s="62"/>
      <c r="L404" s="62"/>
      <c r="M404" s="62"/>
      <c r="N404" s="62"/>
      <c r="O404" s="62"/>
      <c r="P404" s="62"/>
      <c r="Q404" s="62"/>
      <c r="R404" s="62"/>
      <c r="S404" s="62"/>
      <c r="T404" s="62"/>
      <c r="U404" s="62"/>
      <c r="V404" s="62"/>
    </row>
    <row r="405" spans="1:22">
      <c r="A405" s="82" t="s">
        <v>1992</v>
      </c>
      <c r="B405" s="74">
        <v>1200</v>
      </c>
      <c r="C405" s="74">
        <v>1200</v>
      </c>
      <c r="D405" s="74"/>
      <c r="E405" s="62"/>
      <c r="F405" s="62"/>
      <c r="G405" s="62"/>
      <c r="H405" s="62"/>
      <c r="I405" s="62"/>
      <c r="J405" s="62"/>
      <c r="K405" s="62"/>
      <c r="L405" s="62"/>
      <c r="M405" s="62"/>
      <c r="N405" s="62"/>
      <c r="O405" s="62"/>
      <c r="P405" s="62"/>
      <c r="Q405" s="62"/>
      <c r="R405" s="62"/>
      <c r="S405" s="62"/>
      <c r="T405" s="62"/>
      <c r="U405" s="62"/>
      <c r="V405" s="62"/>
    </row>
    <row r="406" spans="1:22">
      <c r="A406" s="82" t="s">
        <v>1993</v>
      </c>
      <c r="B406" s="74">
        <v>1250</v>
      </c>
      <c r="C406" s="74">
        <v>1250</v>
      </c>
      <c r="D406" s="74"/>
      <c r="E406" s="62"/>
      <c r="F406" s="62"/>
      <c r="G406" s="62"/>
      <c r="H406" s="62"/>
      <c r="I406" s="62"/>
      <c r="J406" s="62"/>
      <c r="K406" s="62"/>
      <c r="L406" s="62"/>
      <c r="M406" s="62"/>
      <c r="N406" s="62"/>
      <c r="O406" s="62"/>
      <c r="P406" s="62"/>
      <c r="Q406" s="62"/>
      <c r="R406" s="62"/>
      <c r="S406" s="62"/>
      <c r="T406" s="62"/>
      <c r="U406" s="62"/>
      <c r="V406" s="62"/>
    </row>
    <row r="407" spans="1:22">
      <c r="A407" s="81" t="s">
        <v>1994</v>
      </c>
      <c r="B407" s="74">
        <v>665</v>
      </c>
      <c r="C407" s="74"/>
      <c r="D407" s="74">
        <v>665</v>
      </c>
      <c r="E407" s="62"/>
      <c r="F407" s="62"/>
      <c r="G407" s="62"/>
      <c r="H407" s="62"/>
      <c r="I407" s="62"/>
      <c r="J407" s="62"/>
      <c r="K407" s="62"/>
      <c r="L407" s="62"/>
      <c r="M407" s="62"/>
      <c r="N407" s="62"/>
      <c r="O407" s="62"/>
      <c r="P407" s="62"/>
      <c r="Q407" s="62"/>
      <c r="R407" s="62"/>
      <c r="S407" s="62"/>
      <c r="T407" s="62"/>
      <c r="U407" s="62"/>
      <c r="V407" s="62"/>
    </row>
    <row r="408" spans="1:22">
      <c r="A408" s="82" t="s">
        <v>1995</v>
      </c>
      <c r="B408" s="74">
        <v>665</v>
      </c>
      <c r="C408" s="74"/>
      <c r="D408" s="74">
        <v>665</v>
      </c>
      <c r="E408" s="62"/>
      <c r="F408" s="62"/>
      <c r="G408" s="62"/>
      <c r="H408" s="62"/>
      <c r="I408" s="62"/>
      <c r="J408" s="62"/>
      <c r="K408" s="62"/>
      <c r="L408" s="62"/>
      <c r="M408" s="62"/>
      <c r="N408" s="62"/>
      <c r="O408" s="62"/>
      <c r="P408" s="62"/>
      <c r="Q408" s="62"/>
      <c r="R408" s="62"/>
      <c r="S408" s="62"/>
      <c r="T408" s="62"/>
      <c r="U408" s="62"/>
      <c r="V408" s="62"/>
    </row>
    <row r="409" spans="1:22">
      <c r="A409" s="81" t="s">
        <v>1612</v>
      </c>
      <c r="B409" s="74">
        <v>5820</v>
      </c>
      <c r="C409" s="74">
        <v>5820</v>
      </c>
      <c r="D409" s="74"/>
      <c r="E409" s="62"/>
      <c r="F409" s="62"/>
      <c r="G409" s="62"/>
      <c r="H409" s="62"/>
      <c r="I409" s="62"/>
      <c r="J409" s="62"/>
      <c r="K409" s="62"/>
      <c r="L409" s="62"/>
      <c r="M409" s="62"/>
      <c r="N409" s="62"/>
      <c r="O409" s="62"/>
      <c r="P409" s="62"/>
      <c r="Q409" s="62"/>
      <c r="R409" s="62"/>
      <c r="S409" s="62"/>
      <c r="T409" s="62"/>
      <c r="U409" s="62"/>
      <c r="V409" s="62"/>
    </row>
    <row r="410" spans="1:22">
      <c r="A410" s="82" t="s">
        <v>1996</v>
      </c>
      <c r="B410" s="74">
        <v>2520</v>
      </c>
      <c r="C410" s="74">
        <v>2520</v>
      </c>
      <c r="D410" s="74"/>
      <c r="E410" s="62"/>
      <c r="F410" s="62"/>
      <c r="G410" s="62"/>
      <c r="H410" s="62"/>
      <c r="I410" s="62"/>
      <c r="J410" s="62"/>
      <c r="K410" s="62"/>
      <c r="L410" s="62"/>
      <c r="M410" s="62"/>
      <c r="N410" s="62"/>
      <c r="O410" s="62"/>
      <c r="P410" s="62"/>
      <c r="Q410" s="62"/>
      <c r="R410" s="62"/>
      <c r="S410" s="62"/>
      <c r="T410" s="62"/>
      <c r="U410" s="62"/>
      <c r="V410" s="62"/>
    </row>
    <row r="411" spans="1:22">
      <c r="A411" s="82" t="s">
        <v>1768</v>
      </c>
      <c r="B411" s="74">
        <v>500</v>
      </c>
      <c r="C411" s="74">
        <v>500</v>
      </c>
      <c r="D411" s="74"/>
      <c r="E411" s="62"/>
      <c r="F411" s="62"/>
      <c r="G411" s="62"/>
      <c r="H411" s="62"/>
      <c r="I411" s="62"/>
      <c r="J411" s="62"/>
      <c r="K411" s="62"/>
      <c r="L411" s="62"/>
      <c r="M411" s="62"/>
      <c r="N411" s="62"/>
      <c r="O411" s="62"/>
      <c r="P411" s="62"/>
      <c r="Q411" s="62"/>
      <c r="R411" s="62"/>
      <c r="S411" s="62"/>
      <c r="T411" s="62"/>
      <c r="U411" s="62"/>
      <c r="V411" s="62"/>
    </row>
    <row r="412" spans="1:22">
      <c r="A412" s="82" t="s">
        <v>1997</v>
      </c>
      <c r="B412" s="74">
        <v>800</v>
      </c>
      <c r="C412" s="74">
        <v>800</v>
      </c>
      <c r="D412" s="74"/>
      <c r="E412" s="62"/>
      <c r="F412" s="62"/>
      <c r="G412" s="62"/>
      <c r="H412" s="62"/>
      <c r="I412" s="62"/>
      <c r="J412" s="62"/>
      <c r="K412" s="62"/>
      <c r="L412" s="62"/>
      <c r="M412" s="62"/>
      <c r="N412" s="62"/>
      <c r="O412" s="62"/>
      <c r="P412" s="62"/>
      <c r="Q412" s="62"/>
      <c r="R412" s="62"/>
      <c r="S412" s="62"/>
      <c r="T412" s="62"/>
      <c r="U412" s="62"/>
      <c r="V412" s="62"/>
    </row>
    <row r="413" spans="1:22">
      <c r="A413" s="82" t="s">
        <v>1998</v>
      </c>
      <c r="B413" s="74">
        <v>2000</v>
      </c>
      <c r="C413" s="74">
        <v>2000</v>
      </c>
      <c r="D413" s="74"/>
      <c r="E413" s="62"/>
      <c r="F413" s="62"/>
      <c r="G413" s="62"/>
      <c r="H413" s="62"/>
      <c r="I413" s="62"/>
      <c r="J413" s="62"/>
      <c r="K413" s="62"/>
      <c r="L413" s="62"/>
      <c r="M413" s="62"/>
      <c r="N413" s="62"/>
      <c r="O413" s="62"/>
      <c r="P413" s="62"/>
      <c r="Q413" s="62"/>
      <c r="R413" s="62"/>
      <c r="S413" s="62"/>
      <c r="T413" s="62"/>
      <c r="U413" s="62"/>
      <c r="V413" s="62"/>
    </row>
    <row r="414" spans="1:22">
      <c r="A414" s="81" t="s">
        <v>1999</v>
      </c>
      <c r="B414" s="74">
        <v>84157.48</v>
      </c>
      <c r="C414" s="74">
        <v>59225.48</v>
      </c>
      <c r="D414" s="74">
        <v>24932</v>
      </c>
      <c r="E414" s="62"/>
      <c r="F414" s="62"/>
      <c r="G414" s="62"/>
      <c r="H414" s="62"/>
      <c r="I414" s="62"/>
      <c r="J414" s="62"/>
      <c r="K414" s="62"/>
      <c r="L414" s="62"/>
      <c r="M414" s="62"/>
      <c r="N414" s="62"/>
      <c r="O414" s="62"/>
      <c r="P414" s="62"/>
      <c r="Q414" s="62"/>
      <c r="R414" s="62"/>
      <c r="S414" s="62"/>
      <c r="T414" s="62"/>
      <c r="U414" s="62"/>
      <c r="V414" s="62"/>
    </row>
    <row r="415" spans="1:22">
      <c r="A415" s="82" t="s">
        <v>2000</v>
      </c>
      <c r="B415" s="74">
        <v>19532</v>
      </c>
      <c r="C415" s="74"/>
      <c r="D415" s="74">
        <v>19532</v>
      </c>
      <c r="E415" s="62"/>
      <c r="F415" s="62"/>
      <c r="G415" s="62"/>
      <c r="H415" s="62"/>
      <c r="I415" s="62"/>
      <c r="J415" s="62"/>
      <c r="K415" s="62"/>
      <c r="L415" s="62"/>
      <c r="M415" s="62"/>
      <c r="N415" s="62"/>
      <c r="O415" s="62"/>
      <c r="P415" s="62"/>
      <c r="Q415" s="62"/>
      <c r="R415" s="62"/>
      <c r="S415" s="62"/>
      <c r="T415" s="62"/>
      <c r="U415" s="62"/>
      <c r="V415" s="62"/>
    </row>
    <row r="416" spans="1:22">
      <c r="A416" s="82" t="s">
        <v>2001</v>
      </c>
      <c r="B416" s="74">
        <v>3400</v>
      </c>
      <c r="C416" s="74"/>
      <c r="D416" s="74">
        <v>3400</v>
      </c>
      <c r="E416" s="62"/>
      <c r="F416" s="62"/>
      <c r="G416" s="62"/>
      <c r="H416" s="62"/>
      <c r="I416" s="62"/>
      <c r="J416" s="62"/>
      <c r="K416" s="62"/>
      <c r="L416" s="62"/>
      <c r="M416" s="62"/>
      <c r="N416" s="62"/>
      <c r="O416" s="62"/>
      <c r="P416" s="62"/>
      <c r="Q416" s="62"/>
      <c r="R416" s="62"/>
      <c r="S416" s="62"/>
      <c r="T416" s="62"/>
      <c r="U416" s="62"/>
      <c r="V416" s="62"/>
    </row>
    <row r="417" spans="1:22">
      <c r="A417" s="82" t="s">
        <v>2002</v>
      </c>
      <c r="B417" s="74">
        <v>2000</v>
      </c>
      <c r="C417" s="74"/>
      <c r="D417" s="74">
        <v>2000</v>
      </c>
      <c r="E417" s="62"/>
      <c r="F417" s="62"/>
      <c r="G417" s="62"/>
      <c r="H417" s="62"/>
      <c r="I417" s="62"/>
      <c r="J417" s="62"/>
      <c r="K417" s="62"/>
      <c r="L417" s="62"/>
      <c r="M417" s="62"/>
      <c r="N417" s="62"/>
      <c r="O417" s="62"/>
      <c r="P417" s="62"/>
      <c r="Q417" s="62"/>
      <c r="R417" s="62"/>
      <c r="S417" s="62"/>
      <c r="T417" s="62"/>
      <c r="U417" s="62"/>
      <c r="V417" s="62"/>
    </row>
    <row r="418" spans="1:22">
      <c r="A418" s="82" t="s">
        <v>2003</v>
      </c>
      <c r="B418" s="74">
        <v>7500</v>
      </c>
      <c r="C418" s="74">
        <v>7500</v>
      </c>
      <c r="D418" s="74"/>
      <c r="E418" s="62"/>
      <c r="F418" s="62"/>
      <c r="G418" s="62"/>
      <c r="H418" s="62"/>
      <c r="I418" s="62"/>
      <c r="J418" s="62"/>
      <c r="K418" s="62"/>
      <c r="L418" s="62"/>
      <c r="M418" s="62"/>
      <c r="N418" s="62"/>
      <c r="O418" s="62"/>
      <c r="P418" s="62"/>
      <c r="Q418" s="62"/>
      <c r="R418" s="62"/>
      <c r="S418" s="62"/>
      <c r="T418" s="62"/>
      <c r="U418" s="62"/>
      <c r="V418" s="62"/>
    </row>
    <row r="419" spans="1:22">
      <c r="A419" s="82" t="s">
        <v>2004</v>
      </c>
      <c r="B419" s="74">
        <v>50000</v>
      </c>
      <c r="C419" s="74">
        <v>50000</v>
      </c>
      <c r="D419" s="74"/>
      <c r="E419" s="62"/>
      <c r="F419" s="62"/>
      <c r="G419" s="62"/>
      <c r="H419" s="62"/>
      <c r="I419" s="62"/>
      <c r="J419" s="62"/>
      <c r="K419" s="62"/>
      <c r="L419" s="62"/>
      <c r="M419" s="62"/>
      <c r="N419" s="62"/>
      <c r="O419" s="62"/>
      <c r="P419" s="62"/>
      <c r="Q419" s="62"/>
      <c r="R419" s="62"/>
      <c r="S419" s="62"/>
      <c r="T419" s="62"/>
      <c r="U419" s="62"/>
      <c r="V419" s="62"/>
    </row>
    <row r="420" spans="1:22">
      <c r="A420" s="82" t="s">
        <v>2005</v>
      </c>
      <c r="B420" s="74">
        <v>1725.48</v>
      </c>
      <c r="C420" s="74">
        <v>1725.48</v>
      </c>
      <c r="D420" s="74"/>
      <c r="E420" s="62"/>
      <c r="F420" s="62"/>
      <c r="G420" s="62"/>
      <c r="H420" s="62"/>
      <c r="I420" s="62"/>
      <c r="J420" s="62"/>
      <c r="K420" s="62"/>
      <c r="L420" s="62"/>
      <c r="M420" s="62"/>
      <c r="N420" s="62"/>
      <c r="O420" s="62"/>
      <c r="P420" s="62"/>
      <c r="Q420" s="62"/>
      <c r="R420" s="62"/>
      <c r="S420" s="62"/>
      <c r="T420" s="62"/>
      <c r="U420" s="62"/>
      <c r="V420" s="62"/>
    </row>
    <row r="421" spans="1:22">
      <c r="A421" s="81" t="s">
        <v>2006</v>
      </c>
      <c r="B421" s="74">
        <v>5344</v>
      </c>
      <c r="C421" s="74">
        <v>2344</v>
      </c>
      <c r="D421" s="74">
        <v>3000</v>
      </c>
      <c r="E421" s="62"/>
      <c r="F421" s="62"/>
      <c r="G421" s="62"/>
      <c r="H421" s="62"/>
      <c r="I421" s="62"/>
      <c r="J421" s="62"/>
      <c r="K421" s="62"/>
      <c r="L421" s="62"/>
      <c r="M421" s="62"/>
      <c r="N421" s="62"/>
      <c r="O421" s="62"/>
      <c r="P421" s="62"/>
      <c r="Q421" s="62"/>
      <c r="R421" s="62"/>
      <c r="S421" s="62"/>
      <c r="T421" s="62"/>
      <c r="U421" s="62"/>
      <c r="V421" s="62"/>
    </row>
    <row r="422" spans="1:22">
      <c r="A422" s="82" t="s">
        <v>2007</v>
      </c>
      <c r="B422" s="74">
        <v>3000</v>
      </c>
      <c r="C422" s="74"/>
      <c r="D422" s="74">
        <v>3000</v>
      </c>
      <c r="E422" s="62"/>
      <c r="F422" s="62"/>
      <c r="G422" s="62"/>
      <c r="H422" s="62"/>
      <c r="I422" s="62"/>
      <c r="J422" s="62"/>
      <c r="K422" s="62"/>
      <c r="L422" s="62"/>
      <c r="M422" s="62"/>
      <c r="N422" s="62"/>
      <c r="O422" s="62"/>
      <c r="P422" s="62"/>
      <c r="Q422" s="62"/>
      <c r="R422" s="62"/>
      <c r="S422" s="62"/>
      <c r="T422" s="62"/>
      <c r="U422" s="62"/>
      <c r="V422" s="62"/>
    </row>
    <row r="423" spans="1:22">
      <c r="A423" s="82" t="s">
        <v>2008</v>
      </c>
      <c r="B423" s="74">
        <v>1211</v>
      </c>
      <c r="C423" s="74">
        <v>1211</v>
      </c>
      <c r="D423" s="74"/>
      <c r="E423" s="62"/>
      <c r="F423" s="62"/>
      <c r="G423" s="62"/>
      <c r="H423" s="62"/>
      <c r="I423" s="62"/>
      <c r="J423" s="62"/>
      <c r="K423" s="62"/>
      <c r="L423" s="62"/>
      <c r="M423" s="62"/>
      <c r="N423" s="62"/>
      <c r="O423" s="62"/>
      <c r="P423" s="62"/>
      <c r="Q423" s="62"/>
      <c r="R423" s="62"/>
      <c r="S423" s="62"/>
      <c r="T423" s="62"/>
      <c r="U423" s="62"/>
      <c r="V423" s="62"/>
    </row>
    <row r="424" spans="1:22">
      <c r="A424" s="82" t="s">
        <v>2009</v>
      </c>
      <c r="B424" s="74">
        <v>623.3</v>
      </c>
      <c r="C424" s="74">
        <v>623.3</v>
      </c>
      <c r="D424" s="74"/>
      <c r="E424" s="62"/>
      <c r="F424" s="62"/>
      <c r="G424" s="62"/>
      <c r="H424" s="62"/>
      <c r="I424" s="62"/>
      <c r="J424" s="62"/>
      <c r="K424" s="62"/>
      <c r="L424" s="62"/>
      <c r="M424" s="62"/>
      <c r="N424" s="62"/>
      <c r="O424" s="62"/>
      <c r="P424" s="62"/>
      <c r="Q424" s="62"/>
      <c r="R424" s="62"/>
      <c r="S424" s="62"/>
      <c r="T424" s="62"/>
      <c r="U424" s="62"/>
      <c r="V424" s="62"/>
    </row>
    <row r="425" spans="1:22">
      <c r="A425" s="82" t="s">
        <v>1998</v>
      </c>
      <c r="B425" s="74">
        <v>509.7</v>
      </c>
      <c r="C425" s="74">
        <v>509.7</v>
      </c>
      <c r="D425" s="74"/>
      <c r="E425" s="62"/>
      <c r="F425" s="62"/>
      <c r="G425" s="62"/>
      <c r="H425" s="62"/>
      <c r="I425" s="62"/>
      <c r="J425" s="62"/>
      <c r="K425" s="62"/>
      <c r="L425" s="62"/>
      <c r="M425" s="62"/>
      <c r="N425" s="62"/>
      <c r="O425" s="62"/>
      <c r="P425" s="62"/>
      <c r="Q425" s="62"/>
      <c r="R425" s="62"/>
      <c r="S425" s="62"/>
      <c r="T425" s="62"/>
      <c r="U425" s="62"/>
      <c r="V425" s="62"/>
    </row>
    <row r="426" spans="1:22">
      <c r="A426" s="81" t="s">
        <v>2010</v>
      </c>
      <c r="B426" s="74">
        <v>21904.6</v>
      </c>
      <c r="C426" s="74">
        <v>21904.6</v>
      </c>
      <c r="D426" s="74"/>
      <c r="E426" s="62"/>
      <c r="F426" s="62"/>
      <c r="G426" s="62"/>
      <c r="H426" s="62"/>
      <c r="I426" s="62"/>
      <c r="J426" s="62"/>
      <c r="K426" s="62"/>
      <c r="L426" s="62"/>
      <c r="M426" s="62"/>
      <c r="N426" s="62"/>
      <c r="O426" s="62"/>
      <c r="P426" s="62"/>
      <c r="Q426" s="62"/>
      <c r="R426" s="62"/>
      <c r="S426" s="62"/>
      <c r="T426" s="62"/>
      <c r="U426" s="62"/>
      <c r="V426" s="62"/>
    </row>
    <row r="427" spans="1:22">
      <c r="A427" s="82" t="s">
        <v>2011</v>
      </c>
      <c r="B427" s="74">
        <v>17049.6</v>
      </c>
      <c r="C427" s="74">
        <v>17049.6</v>
      </c>
      <c r="D427" s="74"/>
      <c r="E427" s="62"/>
      <c r="F427" s="62"/>
      <c r="G427" s="62"/>
      <c r="H427" s="62"/>
      <c r="I427" s="62"/>
      <c r="J427" s="62"/>
      <c r="K427" s="62"/>
      <c r="L427" s="62"/>
      <c r="M427" s="62"/>
      <c r="N427" s="62"/>
      <c r="O427" s="62"/>
      <c r="P427" s="62"/>
      <c r="Q427" s="62"/>
      <c r="R427" s="62"/>
      <c r="S427" s="62"/>
      <c r="T427" s="62"/>
      <c r="U427" s="62"/>
      <c r="V427" s="62"/>
    </row>
    <row r="428" spans="1:22">
      <c r="A428" s="82" t="s">
        <v>2012</v>
      </c>
      <c r="B428" s="74">
        <v>3755</v>
      </c>
      <c r="C428" s="74">
        <v>3755</v>
      </c>
      <c r="D428" s="74"/>
      <c r="E428" s="62"/>
      <c r="F428" s="62"/>
      <c r="G428" s="62"/>
      <c r="H428" s="62"/>
      <c r="I428" s="62"/>
      <c r="J428" s="62"/>
      <c r="K428" s="62"/>
      <c r="L428" s="62"/>
      <c r="M428" s="62"/>
      <c r="N428" s="62"/>
      <c r="O428" s="62"/>
      <c r="P428" s="62"/>
      <c r="Q428" s="62"/>
      <c r="R428" s="62"/>
      <c r="S428" s="62"/>
      <c r="T428" s="62"/>
      <c r="U428" s="62"/>
      <c r="V428" s="62"/>
    </row>
    <row r="429" spans="1:22">
      <c r="A429" s="82" t="s">
        <v>2013</v>
      </c>
      <c r="B429" s="74">
        <v>1100</v>
      </c>
      <c r="C429" s="74">
        <v>1100</v>
      </c>
      <c r="D429" s="74"/>
      <c r="E429" s="62"/>
      <c r="F429" s="62"/>
      <c r="G429" s="62"/>
      <c r="H429" s="62"/>
      <c r="I429" s="62"/>
      <c r="J429" s="62"/>
      <c r="K429" s="62"/>
      <c r="L429" s="62"/>
      <c r="M429" s="62"/>
      <c r="N429" s="62"/>
      <c r="O429" s="62"/>
      <c r="P429" s="62"/>
      <c r="Q429" s="62"/>
      <c r="R429" s="62"/>
      <c r="S429" s="62"/>
      <c r="T429" s="62"/>
      <c r="U429" s="62"/>
      <c r="V429" s="62"/>
    </row>
    <row r="430" spans="1:22">
      <c r="A430" s="81" t="s">
        <v>2014</v>
      </c>
      <c r="B430" s="74">
        <v>18335.72</v>
      </c>
      <c r="C430" s="74">
        <v>17727.72</v>
      </c>
      <c r="D430" s="74">
        <v>608</v>
      </c>
      <c r="E430" s="62"/>
      <c r="F430" s="62"/>
      <c r="G430" s="62"/>
      <c r="H430" s="62"/>
      <c r="I430" s="62"/>
      <c r="J430" s="62"/>
      <c r="K430" s="62"/>
      <c r="L430" s="62"/>
      <c r="M430" s="62"/>
      <c r="N430" s="62"/>
      <c r="O430" s="62"/>
      <c r="P430" s="62"/>
      <c r="Q430" s="62"/>
      <c r="R430" s="62"/>
      <c r="S430" s="62"/>
      <c r="T430" s="62"/>
      <c r="U430" s="62"/>
      <c r="V430" s="62"/>
    </row>
    <row r="431" spans="1:22">
      <c r="A431" s="82" t="s">
        <v>2015</v>
      </c>
      <c r="B431" s="74">
        <v>2490</v>
      </c>
      <c r="C431" s="74">
        <v>2490</v>
      </c>
      <c r="D431" s="74"/>
      <c r="E431" s="62"/>
      <c r="F431" s="62"/>
      <c r="G431" s="62"/>
      <c r="H431" s="62"/>
      <c r="I431" s="62"/>
      <c r="J431" s="62"/>
      <c r="K431" s="62"/>
      <c r="L431" s="62"/>
      <c r="M431" s="62"/>
      <c r="N431" s="62"/>
      <c r="O431" s="62"/>
      <c r="P431" s="62"/>
      <c r="Q431" s="62"/>
      <c r="R431" s="62"/>
      <c r="S431" s="62"/>
      <c r="T431" s="62"/>
      <c r="U431" s="62"/>
      <c r="V431" s="62"/>
    </row>
    <row r="432" spans="1:22">
      <c r="A432" s="82" t="s">
        <v>2016</v>
      </c>
      <c r="B432" s="74">
        <v>664</v>
      </c>
      <c r="C432" s="74">
        <v>664</v>
      </c>
      <c r="D432" s="74"/>
      <c r="E432" s="62"/>
      <c r="F432" s="62"/>
      <c r="G432" s="62"/>
      <c r="H432" s="62"/>
      <c r="I432" s="62"/>
      <c r="J432" s="62"/>
      <c r="K432" s="62"/>
      <c r="L432" s="62"/>
      <c r="M432" s="62"/>
      <c r="N432" s="62"/>
      <c r="O432" s="62"/>
      <c r="P432" s="62"/>
      <c r="Q432" s="62"/>
      <c r="R432" s="62"/>
      <c r="S432" s="62"/>
      <c r="T432" s="62"/>
      <c r="U432" s="62"/>
      <c r="V432" s="62"/>
    </row>
    <row r="433" spans="1:22">
      <c r="A433" s="82" t="s">
        <v>2017</v>
      </c>
      <c r="B433" s="74">
        <v>7857.73</v>
      </c>
      <c r="C433" s="74">
        <v>7857.73</v>
      </c>
      <c r="D433" s="74"/>
      <c r="E433" s="62"/>
      <c r="F433" s="62"/>
      <c r="G433" s="62"/>
      <c r="H433" s="62"/>
      <c r="I433" s="62"/>
      <c r="J433" s="62"/>
      <c r="K433" s="62"/>
      <c r="L433" s="62"/>
      <c r="M433" s="62"/>
      <c r="N433" s="62"/>
      <c r="O433" s="62"/>
      <c r="P433" s="62"/>
      <c r="Q433" s="62"/>
      <c r="R433" s="62"/>
      <c r="S433" s="62"/>
      <c r="T433" s="62"/>
      <c r="U433" s="62"/>
      <c r="V433" s="62"/>
    </row>
    <row r="434" spans="1:22">
      <c r="A434" s="82" t="s">
        <v>2018</v>
      </c>
      <c r="B434" s="74">
        <v>608</v>
      </c>
      <c r="C434" s="74"/>
      <c r="D434" s="74">
        <v>608</v>
      </c>
      <c r="E434" s="62"/>
      <c r="F434" s="62"/>
      <c r="G434" s="62"/>
      <c r="H434" s="62"/>
      <c r="I434" s="62"/>
      <c r="J434" s="62"/>
      <c r="K434" s="62"/>
      <c r="L434" s="62"/>
      <c r="M434" s="62"/>
      <c r="N434" s="62"/>
      <c r="O434" s="62"/>
      <c r="P434" s="62"/>
      <c r="Q434" s="62"/>
      <c r="R434" s="62"/>
      <c r="S434" s="62"/>
      <c r="T434" s="62"/>
      <c r="U434" s="62"/>
      <c r="V434" s="62"/>
    </row>
    <row r="435" spans="1:22">
      <c r="A435" s="82" t="s">
        <v>2019</v>
      </c>
      <c r="B435" s="74">
        <v>1398.8</v>
      </c>
      <c r="C435" s="74">
        <v>1398.8</v>
      </c>
      <c r="D435" s="74"/>
      <c r="E435" s="62"/>
      <c r="F435" s="62"/>
      <c r="G435" s="62"/>
      <c r="H435" s="62"/>
      <c r="I435" s="62"/>
      <c r="J435" s="62"/>
      <c r="K435" s="62"/>
      <c r="L435" s="62"/>
      <c r="M435" s="62"/>
      <c r="N435" s="62"/>
      <c r="O435" s="62"/>
      <c r="P435" s="62"/>
      <c r="Q435" s="62"/>
      <c r="R435" s="62"/>
      <c r="S435" s="62"/>
      <c r="T435" s="62"/>
      <c r="U435" s="62"/>
      <c r="V435" s="62"/>
    </row>
    <row r="436" spans="1:22">
      <c r="A436" s="82" t="s">
        <v>2020</v>
      </c>
      <c r="B436" s="74">
        <v>1500</v>
      </c>
      <c r="C436" s="74">
        <v>1500</v>
      </c>
      <c r="D436" s="74"/>
      <c r="E436" s="62"/>
      <c r="F436" s="62"/>
      <c r="G436" s="62"/>
      <c r="H436" s="62"/>
      <c r="I436" s="62"/>
      <c r="J436" s="62"/>
      <c r="K436" s="62"/>
      <c r="L436" s="62"/>
      <c r="M436" s="62"/>
      <c r="N436" s="62"/>
      <c r="O436" s="62"/>
      <c r="P436" s="62"/>
      <c r="Q436" s="62"/>
      <c r="R436" s="62"/>
      <c r="S436" s="62"/>
      <c r="T436" s="62"/>
      <c r="U436" s="62"/>
      <c r="V436" s="62"/>
    </row>
    <row r="437" spans="1:22">
      <c r="A437" s="82" t="s">
        <v>2021</v>
      </c>
      <c r="B437" s="74">
        <v>500</v>
      </c>
      <c r="C437" s="74">
        <v>500</v>
      </c>
      <c r="D437" s="74"/>
      <c r="E437" s="62"/>
      <c r="F437" s="62"/>
      <c r="G437" s="62"/>
      <c r="H437" s="62"/>
      <c r="I437" s="62"/>
      <c r="J437" s="62"/>
      <c r="K437" s="62"/>
      <c r="L437" s="62"/>
      <c r="M437" s="62"/>
      <c r="N437" s="62"/>
      <c r="O437" s="62"/>
      <c r="P437" s="62"/>
      <c r="Q437" s="62"/>
      <c r="R437" s="62"/>
      <c r="S437" s="62"/>
      <c r="T437" s="62"/>
      <c r="U437" s="62"/>
      <c r="V437" s="62"/>
    </row>
    <row r="438" spans="1:22">
      <c r="A438" s="82" t="s">
        <v>2022</v>
      </c>
      <c r="B438" s="74">
        <v>545</v>
      </c>
      <c r="C438" s="74">
        <v>545</v>
      </c>
      <c r="D438" s="74"/>
      <c r="E438" s="62"/>
      <c r="F438" s="62"/>
      <c r="G438" s="62"/>
      <c r="H438" s="62"/>
      <c r="I438" s="62"/>
      <c r="J438" s="62"/>
      <c r="K438" s="62"/>
      <c r="L438" s="62"/>
      <c r="M438" s="62"/>
      <c r="N438" s="62"/>
      <c r="O438" s="62"/>
      <c r="P438" s="62"/>
      <c r="Q438" s="62"/>
      <c r="R438" s="62"/>
      <c r="S438" s="62"/>
      <c r="T438" s="62"/>
      <c r="U438" s="62"/>
      <c r="V438" s="62"/>
    </row>
    <row r="439" spans="1:22">
      <c r="A439" s="82" t="s">
        <v>2023</v>
      </c>
      <c r="B439" s="74">
        <v>620</v>
      </c>
      <c r="C439" s="74">
        <v>620</v>
      </c>
      <c r="D439" s="74"/>
      <c r="E439" s="62"/>
      <c r="F439" s="62"/>
      <c r="G439" s="62"/>
      <c r="H439" s="62"/>
      <c r="I439" s="62"/>
      <c r="J439" s="62"/>
      <c r="K439" s="62"/>
      <c r="L439" s="62"/>
      <c r="M439" s="62"/>
      <c r="N439" s="62"/>
      <c r="O439" s="62"/>
      <c r="P439" s="62"/>
      <c r="Q439" s="62"/>
      <c r="R439" s="62"/>
      <c r="S439" s="62"/>
      <c r="T439" s="62"/>
      <c r="U439" s="62"/>
      <c r="V439" s="62"/>
    </row>
    <row r="440" spans="1:22">
      <c r="A440" s="82" t="s">
        <v>1636</v>
      </c>
      <c r="B440" s="74">
        <v>756.6</v>
      </c>
      <c r="C440" s="74">
        <v>756.6</v>
      </c>
      <c r="D440" s="74"/>
      <c r="E440" s="62"/>
      <c r="F440" s="62"/>
      <c r="G440" s="62"/>
      <c r="H440" s="62"/>
      <c r="I440" s="62"/>
      <c r="J440" s="62"/>
      <c r="K440" s="62"/>
      <c r="L440" s="62"/>
      <c r="M440" s="62"/>
      <c r="N440" s="62"/>
      <c r="O440" s="62"/>
      <c r="P440" s="62"/>
      <c r="Q440" s="62"/>
      <c r="R440" s="62"/>
      <c r="S440" s="62"/>
      <c r="T440" s="62"/>
      <c r="U440" s="62"/>
      <c r="V440" s="62"/>
    </row>
    <row r="441" spans="1:22">
      <c r="A441" s="82" t="s">
        <v>2024</v>
      </c>
      <c r="B441" s="74">
        <v>550</v>
      </c>
      <c r="C441" s="74">
        <v>550</v>
      </c>
      <c r="D441" s="74"/>
      <c r="E441" s="62"/>
      <c r="F441" s="62"/>
      <c r="G441" s="62"/>
      <c r="H441" s="62"/>
      <c r="I441" s="62"/>
      <c r="J441" s="62"/>
      <c r="K441" s="62"/>
      <c r="L441" s="62"/>
      <c r="M441" s="62"/>
      <c r="N441" s="62"/>
      <c r="O441" s="62"/>
      <c r="P441" s="62"/>
      <c r="Q441" s="62"/>
      <c r="R441" s="62"/>
      <c r="S441" s="62"/>
      <c r="T441" s="62"/>
      <c r="U441" s="62"/>
      <c r="V441" s="62"/>
    </row>
    <row r="442" spans="1:22">
      <c r="A442" s="82" t="s">
        <v>2025</v>
      </c>
      <c r="B442" s="74">
        <v>845.59</v>
      </c>
      <c r="C442" s="74">
        <v>845.59</v>
      </c>
      <c r="D442" s="74"/>
      <c r="E442" s="62"/>
      <c r="F442" s="62"/>
      <c r="G442" s="62"/>
      <c r="H442" s="62"/>
      <c r="I442" s="62"/>
      <c r="J442" s="62"/>
      <c r="K442" s="62"/>
      <c r="L442" s="62"/>
      <c r="M442" s="62"/>
      <c r="N442" s="62"/>
      <c r="O442" s="62"/>
      <c r="P442" s="62"/>
      <c r="Q442" s="62"/>
      <c r="R442" s="62"/>
      <c r="S442" s="62"/>
      <c r="T442" s="62"/>
      <c r="U442" s="62"/>
      <c r="V442" s="62"/>
    </row>
    <row r="443" spans="1:22">
      <c r="A443" s="81" t="s">
        <v>2026</v>
      </c>
      <c r="B443" s="74">
        <v>19798.16</v>
      </c>
      <c r="C443" s="74">
        <v>19798.16</v>
      </c>
      <c r="D443" s="74"/>
      <c r="E443" s="62"/>
      <c r="F443" s="62"/>
      <c r="G443" s="62"/>
      <c r="H443" s="62"/>
      <c r="I443" s="62"/>
      <c r="J443" s="62"/>
      <c r="K443" s="62"/>
      <c r="L443" s="62"/>
      <c r="M443" s="62"/>
      <c r="N443" s="62"/>
      <c r="O443" s="62"/>
      <c r="P443" s="62"/>
      <c r="Q443" s="62"/>
      <c r="R443" s="62"/>
      <c r="S443" s="62"/>
      <c r="T443" s="62"/>
      <c r="U443" s="62"/>
      <c r="V443" s="62"/>
    </row>
    <row r="444" spans="1:22">
      <c r="A444" s="82" t="s">
        <v>2027</v>
      </c>
      <c r="B444" s="74">
        <v>1156</v>
      </c>
      <c r="C444" s="74">
        <v>1156</v>
      </c>
      <c r="D444" s="74"/>
      <c r="E444" s="62"/>
      <c r="F444" s="62"/>
      <c r="G444" s="62"/>
      <c r="H444" s="62"/>
      <c r="I444" s="62"/>
      <c r="J444" s="62"/>
      <c r="K444" s="62"/>
      <c r="L444" s="62"/>
      <c r="M444" s="62"/>
      <c r="N444" s="62"/>
      <c r="O444" s="62"/>
      <c r="P444" s="62"/>
      <c r="Q444" s="62"/>
      <c r="R444" s="62"/>
      <c r="S444" s="62"/>
      <c r="T444" s="62"/>
      <c r="U444" s="62"/>
      <c r="V444" s="62"/>
    </row>
    <row r="445" spans="1:22">
      <c r="A445" s="82" t="s">
        <v>2028</v>
      </c>
      <c r="B445" s="74">
        <v>2700</v>
      </c>
      <c r="C445" s="74">
        <v>2700</v>
      </c>
      <c r="D445" s="74"/>
      <c r="E445" s="62"/>
      <c r="F445" s="62"/>
      <c r="G445" s="62"/>
      <c r="H445" s="62"/>
      <c r="I445" s="62"/>
      <c r="J445" s="62"/>
      <c r="K445" s="62"/>
      <c r="L445" s="62"/>
      <c r="M445" s="62"/>
      <c r="N445" s="62"/>
      <c r="O445" s="62"/>
      <c r="P445" s="62"/>
      <c r="Q445" s="62"/>
      <c r="R445" s="62"/>
      <c r="S445" s="62"/>
      <c r="T445" s="62"/>
      <c r="U445" s="62"/>
      <c r="V445" s="62"/>
    </row>
    <row r="446" spans="1:22">
      <c r="A446" s="82" t="s">
        <v>2029</v>
      </c>
      <c r="B446" s="74">
        <v>4088.5</v>
      </c>
      <c r="C446" s="74">
        <v>4088.5</v>
      </c>
      <c r="D446" s="74"/>
      <c r="E446" s="62"/>
      <c r="F446" s="62"/>
      <c r="G446" s="62"/>
      <c r="H446" s="62"/>
      <c r="I446" s="62"/>
      <c r="J446" s="62"/>
      <c r="K446" s="62"/>
      <c r="L446" s="62"/>
      <c r="M446" s="62"/>
      <c r="N446" s="62"/>
      <c r="O446" s="62"/>
      <c r="P446" s="62"/>
      <c r="Q446" s="62"/>
      <c r="R446" s="62"/>
      <c r="S446" s="62"/>
      <c r="T446" s="62"/>
      <c r="U446" s="62"/>
      <c r="V446" s="62"/>
    </row>
    <row r="447" spans="1:22">
      <c r="A447" s="82" t="s">
        <v>2030</v>
      </c>
      <c r="B447" s="74">
        <v>4200</v>
      </c>
      <c r="C447" s="74">
        <v>4200</v>
      </c>
      <c r="D447" s="74"/>
      <c r="E447" s="62"/>
      <c r="F447" s="62"/>
      <c r="G447" s="62"/>
      <c r="H447" s="62"/>
      <c r="I447" s="62"/>
      <c r="J447" s="62"/>
      <c r="K447" s="62"/>
      <c r="L447" s="62"/>
      <c r="M447" s="62"/>
      <c r="N447" s="62"/>
      <c r="O447" s="62"/>
      <c r="P447" s="62"/>
      <c r="Q447" s="62"/>
      <c r="R447" s="62"/>
      <c r="S447" s="62"/>
      <c r="T447" s="62"/>
      <c r="U447" s="62"/>
      <c r="V447" s="62"/>
    </row>
    <row r="448" spans="1:22">
      <c r="A448" s="82" t="s">
        <v>2031</v>
      </c>
      <c r="B448" s="74">
        <v>600</v>
      </c>
      <c r="C448" s="74">
        <v>600</v>
      </c>
      <c r="D448" s="74"/>
      <c r="E448" s="62"/>
      <c r="F448" s="62"/>
      <c r="G448" s="62"/>
      <c r="H448" s="62"/>
      <c r="I448" s="62"/>
      <c r="J448" s="62"/>
      <c r="K448" s="62"/>
      <c r="L448" s="62"/>
      <c r="M448" s="62"/>
      <c r="N448" s="62"/>
      <c r="O448" s="62"/>
      <c r="P448" s="62"/>
      <c r="Q448" s="62"/>
      <c r="R448" s="62"/>
      <c r="S448" s="62"/>
      <c r="T448" s="62"/>
      <c r="U448" s="62"/>
      <c r="V448" s="62"/>
    </row>
    <row r="449" spans="1:22">
      <c r="A449" s="82" t="s">
        <v>2032</v>
      </c>
      <c r="B449" s="74">
        <v>5553.66</v>
      </c>
      <c r="C449" s="74">
        <v>5553.66</v>
      </c>
      <c r="D449" s="74"/>
      <c r="E449" s="62"/>
      <c r="F449" s="62"/>
      <c r="G449" s="62"/>
      <c r="H449" s="62"/>
      <c r="I449" s="62"/>
      <c r="J449" s="62"/>
      <c r="K449" s="62"/>
      <c r="L449" s="62"/>
      <c r="M449" s="62"/>
      <c r="N449" s="62"/>
      <c r="O449" s="62"/>
      <c r="P449" s="62"/>
      <c r="Q449" s="62"/>
      <c r="R449" s="62"/>
      <c r="S449" s="62"/>
      <c r="T449" s="62"/>
      <c r="U449" s="62"/>
      <c r="V449" s="62"/>
    </row>
    <row r="450" spans="1:22">
      <c r="A450" s="82" t="s">
        <v>2033</v>
      </c>
      <c r="B450" s="74">
        <v>1500</v>
      </c>
      <c r="C450" s="74">
        <v>1500</v>
      </c>
      <c r="D450" s="74"/>
      <c r="E450" s="62"/>
      <c r="F450" s="62"/>
      <c r="G450" s="62"/>
      <c r="H450" s="62"/>
      <c r="I450" s="62"/>
      <c r="J450" s="62"/>
      <c r="K450" s="62"/>
      <c r="L450" s="62"/>
      <c r="M450" s="62"/>
      <c r="N450" s="62"/>
      <c r="O450" s="62"/>
      <c r="P450" s="62"/>
      <c r="Q450" s="62"/>
      <c r="R450" s="62"/>
      <c r="S450" s="62"/>
      <c r="T450" s="62"/>
      <c r="U450" s="62"/>
      <c r="V450" s="62"/>
    </row>
    <row r="451" spans="1:22">
      <c r="A451" s="81" t="s">
        <v>2034</v>
      </c>
      <c r="B451" s="74">
        <v>848.08</v>
      </c>
      <c r="C451" s="74">
        <v>848.08</v>
      </c>
      <c r="D451" s="74"/>
      <c r="E451" s="62"/>
      <c r="F451" s="62"/>
      <c r="G451" s="62"/>
      <c r="H451" s="62"/>
      <c r="I451" s="62"/>
      <c r="J451" s="62"/>
      <c r="K451" s="62"/>
      <c r="L451" s="62"/>
      <c r="M451" s="62"/>
      <c r="N451" s="62"/>
      <c r="O451" s="62"/>
      <c r="P451" s="62"/>
      <c r="Q451" s="62"/>
      <c r="R451" s="62"/>
      <c r="S451" s="62"/>
      <c r="T451" s="62"/>
      <c r="U451" s="62"/>
      <c r="V451" s="62"/>
    </row>
    <row r="452" spans="1:22">
      <c r="A452" s="82" t="s">
        <v>2035</v>
      </c>
      <c r="B452" s="74">
        <v>848.08</v>
      </c>
      <c r="C452" s="74">
        <v>848.08</v>
      </c>
      <c r="D452" s="74"/>
      <c r="E452" s="62"/>
      <c r="F452" s="62"/>
      <c r="G452" s="62"/>
      <c r="H452" s="62"/>
      <c r="I452" s="62"/>
      <c r="J452" s="62"/>
      <c r="K452" s="62"/>
      <c r="L452" s="62"/>
      <c r="M452" s="62"/>
      <c r="N452" s="62"/>
      <c r="O452" s="62"/>
      <c r="P452" s="62"/>
      <c r="Q452" s="62"/>
      <c r="R452" s="62"/>
      <c r="S452" s="62"/>
      <c r="T452" s="62"/>
      <c r="U452" s="62"/>
      <c r="V452" s="62"/>
    </row>
    <row r="453" spans="1:22">
      <c r="A453" s="81" t="s">
        <v>2036</v>
      </c>
      <c r="B453" s="74">
        <v>517.69</v>
      </c>
      <c r="C453" s="74">
        <v>517.69</v>
      </c>
      <c r="D453" s="74"/>
      <c r="E453" s="62"/>
      <c r="F453" s="62"/>
      <c r="G453" s="62"/>
      <c r="H453" s="62"/>
      <c r="I453" s="62"/>
      <c r="J453" s="62"/>
      <c r="K453" s="62"/>
      <c r="L453" s="62"/>
      <c r="M453" s="62"/>
      <c r="N453" s="62"/>
      <c r="O453" s="62"/>
      <c r="P453" s="62"/>
      <c r="Q453" s="62"/>
      <c r="R453" s="62"/>
      <c r="S453" s="62"/>
      <c r="T453" s="62"/>
      <c r="U453" s="62"/>
      <c r="V453" s="62"/>
    </row>
    <row r="454" spans="1:22">
      <c r="A454" s="82" t="s">
        <v>2037</v>
      </c>
      <c r="B454" s="74">
        <v>517.69</v>
      </c>
      <c r="C454" s="74">
        <v>517.69</v>
      </c>
      <c r="D454" s="74"/>
      <c r="E454" s="62"/>
      <c r="F454" s="62"/>
      <c r="G454" s="62"/>
      <c r="H454" s="62"/>
      <c r="I454" s="62"/>
      <c r="J454" s="62"/>
      <c r="K454" s="62"/>
      <c r="L454" s="62"/>
      <c r="M454" s="62"/>
      <c r="N454" s="62"/>
      <c r="O454" s="62"/>
      <c r="P454" s="62"/>
      <c r="Q454" s="62"/>
      <c r="R454" s="62"/>
      <c r="S454" s="62"/>
      <c r="T454" s="62"/>
      <c r="U454" s="62"/>
      <c r="V454" s="62"/>
    </row>
    <row r="455" spans="1:22">
      <c r="A455" s="81" t="s">
        <v>2038</v>
      </c>
      <c r="B455" s="74">
        <v>796.52</v>
      </c>
      <c r="C455" s="74">
        <v>796.52</v>
      </c>
      <c r="D455" s="74"/>
      <c r="E455" s="62"/>
      <c r="F455" s="62"/>
      <c r="G455" s="62"/>
      <c r="H455" s="62"/>
      <c r="I455" s="62"/>
      <c r="J455" s="62"/>
      <c r="K455" s="62"/>
      <c r="L455" s="62"/>
      <c r="M455" s="62"/>
      <c r="N455" s="62"/>
      <c r="O455" s="62"/>
      <c r="P455" s="62"/>
      <c r="Q455" s="62"/>
      <c r="R455" s="62"/>
      <c r="S455" s="62"/>
      <c r="T455" s="62"/>
      <c r="U455" s="62"/>
      <c r="V455" s="62"/>
    </row>
    <row r="456" spans="1:22">
      <c r="A456" s="82" t="s">
        <v>2039</v>
      </c>
      <c r="B456" s="74">
        <v>796.52</v>
      </c>
      <c r="C456" s="74">
        <v>796.52</v>
      </c>
      <c r="D456" s="74"/>
      <c r="E456" s="62"/>
      <c r="F456" s="62"/>
      <c r="G456" s="62"/>
      <c r="H456" s="62"/>
      <c r="I456" s="62"/>
      <c r="J456" s="62"/>
      <c r="K456" s="62"/>
      <c r="L456" s="62"/>
      <c r="M456" s="62"/>
      <c r="N456" s="62"/>
      <c r="O456" s="62"/>
      <c r="P456" s="62"/>
      <c r="Q456" s="62"/>
      <c r="R456" s="62"/>
      <c r="S456" s="62"/>
      <c r="T456" s="62"/>
      <c r="U456" s="62"/>
      <c r="V456" s="62"/>
    </row>
    <row r="457" spans="1:22">
      <c r="A457" s="81" t="s">
        <v>2040</v>
      </c>
      <c r="B457" s="74">
        <v>1500</v>
      </c>
      <c r="C457" s="74">
        <v>1500</v>
      </c>
      <c r="D457" s="74"/>
      <c r="E457" s="62"/>
      <c r="F457" s="62"/>
      <c r="G457" s="62"/>
      <c r="H457" s="62"/>
      <c r="I457" s="62"/>
      <c r="J457" s="62"/>
      <c r="K457" s="62"/>
      <c r="L457" s="62"/>
      <c r="M457" s="62"/>
      <c r="N457" s="62"/>
      <c r="O457" s="62"/>
      <c r="P457" s="62"/>
      <c r="Q457" s="62"/>
      <c r="R457" s="62"/>
      <c r="S457" s="62"/>
      <c r="T457" s="62"/>
      <c r="U457" s="62"/>
      <c r="V457" s="62"/>
    </row>
    <row r="458" spans="1:22">
      <c r="A458" s="82" t="s">
        <v>2041</v>
      </c>
      <c r="B458" s="74">
        <v>1500</v>
      </c>
      <c r="C458" s="74">
        <v>1500</v>
      </c>
      <c r="D458" s="74"/>
      <c r="E458" s="62"/>
      <c r="F458" s="62"/>
      <c r="G458" s="62"/>
      <c r="H458" s="62"/>
      <c r="I458" s="62"/>
      <c r="J458" s="62"/>
      <c r="K458" s="62"/>
      <c r="L458" s="62"/>
      <c r="M458" s="62"/>
      <c r="N458" s="62"/>
      <c r="O458" s="62"/>
      <c r="P458" s="62"/>
      <c r="Q458" s="62"/>
      <c r="R458" s="62"/>
      <c r="S458" s="62"/>
      <c r="T458" s="62"/>
      <c r="U458" s="62"/>
      <c r="V458" s="62"/>
    </row>
    <row r="459" spans="1:22">
      <c r="A459" s="81" t="s">
        <v>2042</v>
      </c>
      <c r="B459" s="74">
        <v>985</v>
      </c>
      <c r="C459" s="74">
        <v>985</v>
      </c>
      <c r="D459" s="74"/>
      <c r="E459" s="62"/>
      <c r="F459" s="62"/>
      <c r="G459" s="62"/>
      <c r="H459" s="62"/>
      <c r="I459" s="62"/>
      <c r="J459" s="62"/>
      <c r="K459" s="62"/>
      <c r="L459" s="62"/>
      <c r="M459" s="62"/>
      <c r="N459" s="62"/>
      <c r="O459" s="62"/>
      <c r="P459" s="62"/>
      <c r="Q459" s="62"/>
      <c r="R459" s="62"/>
      <c r="S459" s="62"/>
      <c r="T459" s="62"/>
      <c r="U459" s="62"/>
      <c r="V459" s="62"/>
    </row>
    <row r="460" spans="1:22">
      <c r="A460" s="82" t="s">
        <v>2043</v>
      </c>
      <c r="B460" s="74">
        <v>985</v>
      </c>
      <c r="C460" s="74">
        <v>985</v>
      </c>
      <c r="D460" s="74"/>
      <c r="E460" s="62"/>
      <c r="F460" s="62"/>
      <c r="G460" s="62"/>
      <c r="H460" s="62"/>
      <c r="I460" s="62"/>
      <c r="J460" s="62"/>
      <c r="K460" s="62"/>
      <c r="L460" s="62"/>
      <c r="M460" s="62"/>
      <c r="N460" s="62"/>
      <c r="O460" s="62"/>
      <c r="P460" s="62"/>
      <c r="Q460" s="62"/>
      <c r="R460" s="62"/>
      <c r="S460" s="62"/>
      <c r="T460" s="62"/>
      <c r="U460" s="62"/>
      <c r="V460" s="62"/>
    </row>
    <row r="461" spans="1:22">
      <c r="A461" s="81" t="s">
        <v>2044</v>
      </c>
      <c r="B461" s="74">
        <v>1425</v>
      </c>
      <c r="C461" s="74">
        <v>1425</v>
      </c>
      <c r="D461" s="74"/>
      <c r="E461" s="62"/>
      <c r="F461" s="62"/>
      <c r="G461" s="62"/>
      <c r="H461" s="62"/>
      <c r="I461" s="62"/>
      <c r="J461" s="62"/>
      <c r="K461" s="62"/>
      <c r="L461" s="62"/>
      <c r="M461" s="62"/>
      <c r="N461" s="62"/>
      <c r="O461" s="62"/>
      <c r="P461" s="62"/>
      <c r="Q461" s="62"/>
      <c r="R461" s="62"/>
      <c r="S461" s="62"/>
      <c r="T461" s="62"/>
      <c r="U461" s="62"/>
      <c r="V461" s="62"/>
    </row>
    <row r="462" spans="1:22">
      <c r="A462" s="82" t="s">
        <v>2045</v>
      </c>
      <c r="B462" s="74">
        <v>1425</v>
      </c>
      <c r="C462" s="74">
        <v>1425</v>
      </c>
      <c r="D462" s="74"/>
      <c r="E462" s="62"/>
      <c r="F462" s="62"/>
      <c r="G462" s="62"/>
      <c r="H462" s="62"/>
      <c r="I462" s="62"/>
      <c r="J462" s="62"/>
      <c r="K462" s="62"/>
      <c r="L462" s="62"/>
      <c r="M462" s="62"/>
      <c r="N462" s="62"/>
      <c r="O462" s="62"/>
      <c r="P462" s="62"/>
      <c r="Q462" s="62"/>
      <c r="R462" s="62"/>
      <c r="S462" s="62"/>
      <c r="T462" s="62"/>
      <c r="U462" s="62"/>
      <c r="V462" s="62"/>
    </row>
    <row r="463" spans="1:22">
      <c r="A463" s="81" t="s">
        <v>2046</v>
      </c>
      <c r="B463" s="74">
        <v>23590</v>
      </c>
      <c r="C463" s="74">
        <v>23590</v>
      </c>
      <c r="D463" s="74"/>
      <c r="E463" s="62"/>
      <c r="F463" s="62"/>
      <c r="G463" s="62"/>
      <c r="H463" s="62"/>
      <c r="I463" s="62"/>
      <c r="J463" s="62"/>
      <c r="K463" s="62"/>
      <c r="L463" s="62"/>
      <c r="M463" s="62"/>
      <c r="N463" s="62"/>
      <c r="O463" s="62"/>
      <c r="P463" s="62"/>
      <c r="Q463" s="62"/>
      <c r="R463" s="62"/>
      <c r="S463" s="62"/>
      <c r="T463" s="62"/>
      <c r="U463" s="62"/>
      <c r="V463" s="62"/>
    </row>
    <row r="464" spans="1:22">
      <c r="A464" s="82" t="s">
        <v>2047</v>
      </c>
      <c r="B464" s="74">
        <v>22135</v>
      </c>
      <c r="C464" s="74">
        <v>22135</v>
      </c>
      <c r="D464" s="74"/>
      <c r="E464" s="62"/>
      <c r="F464" s="62"/>
      <c r="G464" s="62"/>
      <c r="H464" s="62"/>
      <c r="I464" s="62"/>
      <c r="J464" s="62"/>
      <c r="K464" s="62"/>
      <c r="L464" s="62"/>
      <c r="M464" s="62"/>
      <c r="N464" s="62"/>
      <c r="O464" s="62"/>
      <c r="P464" s="62"/>
      <c r="Q464" s="62"/>
      <c r="R464" s="62"/>
      <c r="S464" s="62"/>
      <c r="T464" s="62"/>
      <c r="U464" s="62"/>
      <c r="V464" s="62"/>
    </row>
    <row r="465" spans="1:22">
      <c r="A465" s="82" t="s">
        <v>2048</v>
      </c>
      <c r="B465" s="74">
        <v>1455</v>
      </c>
      <c r="C465" s="74">
        <v>1455</v>
      </c>
      <c r="D465" s="74"/>
      <c r="E465" s="62"/>
      <c r="F465" s="62"/>
      <c r="G465" s="62"/>
      <c r="H465" s="62"/>
      <c r="I465" s="62"/>
      <c r="J465" s="62"/>
      <c r="K465" s="62"/>
      <c r="L465" s="62"/>
      <c r="M465" s="62"/>
      <c r="N465" s="62"/>
      <c r="O465" s="62"/>
      <c r="P465" s="62"/>
      <c r="Q465" s="62"/>
      <c r="R465" s="62"/>
      <c r="S465" s="62"/>
      <c r="T465" s="62"/>
      <c r="U465" s="62"/>
      <c r="V465" s="62"/>
    </row>
    <row r="466" spans="1:22">
      <c r="A466" s="81" t="s">
        <v>2049</v>
      </c>
      <c r="B466" s="74">
        <v>600</v>
      </c>
      <c r="C466" s="74">
        <v>600</v>
      </c>
      <c r="D466" s="74"/>
      <c r="E466" s="62"/>
      <c r="F466" s="62"/>
      <c r="G466" s="62"/>
      <c r="H466" s="62"/>
      <c r="I466" s="62"/>
      <c r="J466" s="62"/>
      <c r="K466" s="62"/>
      <c r="L466" s="62"/>
      <c r="M466" s="62"/>
      <c r="N466" s="62"/>
      <c r="O466" s="62"/>
      <c r="P466" s="62"/>
      <c r="Q466" s="62"/>
      <c r="R466" s="62"/>
      <c r="S466" s="62"/>
      <c r="T466" s="62"/>
      <c r="U466" s="62"/>
      <c r="V466" s="62"/>
    </row>
    <row r="467" spans="1:22">
      <c r="A467" s="82" t="s">
        <v>2008</v>
      </c>
      <c r="B467" s="74">
        <v>600</v>
      </c>
      <c r="C467" s="74">
        <v>600</v>
      </c>
      <c r="D467" s="74"/>
      <c r="E467" s="62"/>
      <c r="F467" s="62"/>
      <c r="G467" s="62"/>
      <c r="H467" s="62"/>
      <c r="I467" s="62"/>
      <c r="J467" s="62"/>
      <c r="K467" s="62"/>
      <c r="L467" s="62"/>
      <c r="M467" s="62"/>
      <c r="N467" s="62"/>
      <c r="O467" s="62"/>
      <c r="P467" s="62"/>
      <c r="Q467" s="62"/>
      <c r="R467" s="62"/>
      <c r="S467" s="62"/>
      <c r="T467" s="62"/>
      <c r="U467" s="62"/>
      <c r="V467" s="62"/>
    </row>
    <row r="468" spans="1:22">
      <c r="A468" s="81" t="s">
        <v>2050</v>
      </c>
      <c r="B468" s="74">
        <v>70817</v>
      </c>
      <c r="C468" s="74">
        <v>70817</v>
      </c>
      <c r="D468" s="74"/>
      <c r="E468" s="62"/>
      <c r="F468" s="62"/>
      <c r="G468" s="62"/>
      <c r="H468" s="62"/>
      <c r="I468" s="62"/>
      <c r="J468" s="62"/>
      <c r="K468" s="62"/>
      <c r="L468" s="62"/>
      <c r="M468" s="62"/>
      <c r="N468" s="62"/>
      <c r="O468" s="62"/>
      <c r="P468" s="62"/>
      <c r="Q468" s="62"/>
      <c r="R468" s="62"/>
      <c r="S468" s="62"/>
      <c r="T468" s="62"/>
      <c r="U468" s="62"/>
      <c r="V468" s="62"/>
    </row>
    <row r="469" spans="1:22">
      <c r="A469" s="82" t="s">
        <v>2051</v>
      </c>
      <c r="B469" s="74">
        <v>68700</v>
      </c>
      <c r="C469" s="74">
        <v>68700</v>
      </c>
      <c r="D469" s="74"/>
      <c r="E469" s="62"/>
      <c r="F469" s="62"/>
      <c r="G469" s="62"/>
      <c r="H469" s="62"/>
      <c r="I469" s="62"/>
      <c r="J469" s="62"/>
      <c r="K469" s="62"/>
      <c r="L469" s="62"/>
      <c r="M469" s="62"/>
      <c r="N469" s="62"/>
      <c r="O469" s="62"/>
      <c r="P469" s="62"/>
      <c r="Q469" s="62"/>
      <c r="R469" s="62"/>
      <c r="S469" s="62"/>
      <c r="T469" s="62"/>
      <c r="U469" s="62"/>
      <c r="V469" s="62"/>
    </row>
    <row r="470" spans="1:22">
      <c r="A470" s="82" t="s">
        <v>2048</v>
      </c>
      <c r="B470" s="74">
        <v>2117</v>
      </c>
      <c r="C470" s="74">
        <v>2117</v>
      </c>
      <c r="D470" s="74"/>
      <c r="E470" s="62"/>
      <c r="F470" s="62"/>
      <c r="G470" s="62"/>
      <c r="H470" s="62"/>
      <c r="I470" s="62"/>
      <c r="J470" s="62"/>
      <c r="K470" s="62"/>
      <c r="L470" s="62"/>
      <c r="M470" s="62"/>
      <c r="N470" s="62"/>
      <c r="O470" s="62"/>
      <c r="P470" s="62"/>
      <c r="Q470" s="62"/>
      <c r="R470" s="62"/>
      <c r="S470" s="62"/>
      <c r="T470" s="62"/>
      <c r="U470" s="62"/>
      <c r="V470" s="62"/>
    </row>
    <row r="471" spans="1:22">
      <c r="A471" s="81" t="s">
        <v>2052</v>
      </c>
      <c r="B471" s="74">
        <v>120000</v>
      </c>
      <c r="C471" s="74">
        <v>120000</v>
      </c>
      <c r="D471" s="74"/>
      <c r="E471" s="62"/>
      <c r="F471" s="62"/>
      <c r="G471" s="62"/>
      <c r="H471" s="62"/>
      <c r="I471" s="62"/>
      <c r="J471" s="62"/>
      <c r="K471" s="62"/>
      <c r="L471" s="62"/>
      <c r="M471" s="62"/>
      <c r="N471" s="62"/>
      <c r="O471" s="62"/>
      <c r="P471" s="62"/>
      <c r="Q471" s="62"/>
      <c r="R471" s="62"/>
      <c r="S471" s="62"/>
      <c r="T471" s="62"/>
      <c r="U471" s="62"/>
      <c r="V471" s="62"/>
    </row>
    <row r="472" spans="1:22">
      <c r="A472" s="82" t="s">
        <v>2053</v>
      </c>
      <c r="B472" s="74">
        <v>120000</v>
      </c>
      <c r="C472" s="74">
        <v>120000</v>
      </c>
      <c r="D472" s="74"/>
      <c r="E472" s="62"/>
      <c r="F472" s="62"/>
      <c r="G472" s="62"/>
      <c r="H472" s="62"/>
      <c r="I472" s="62"/>
      <c r="J472" s="62"/>
      <c r="K472" s="62"/>
      <c r="L472" s="62"/>
      <c r="M472" s="62"/>
      <c r="N472" s="62"/>
      <c r="O472" s="62"/>
      <c r="P472" s="62"/>
      <c r="Q472" s="62"/>
      <c r="R472" s="62"/>
      <c r="S472" s="62"/>
      <c r="T472" s="62"/>
      <c r="U472" s="62"/>
      <c r="V472" s="62"/>
    </row>
    <row r="473" spans="1:22">
      <c r="A473" s="81" t="s">
        <v>2054</v>
      </c>
      <c r="B473" s="74">
        <v>9049.62</v>
      </c>
      <c r="C473" s="74">
        <v>9049.62</v>
      </c>
      <c r="D473" s="74"/>
      <c r="E473" s="62"/>
      <c r="F473" s="62"/>
      <c r="G473" s="62"/>
      <c r="H473" s="62"/>
      <c r="I473" s="62"/>
      <c r="J473" s="62"/>
      <c r="K473" s="62"/>
      <c r="L473" s="62"/>
      <c r="M473" s="62"/>
      <c r="N473" s="62"/>
      <c r="O473" s="62"/>
      <c r="P473" s="62"/>
      <c r="Q473" s="62"/>
      <c r="R473" s="62"/>
      <c r="S473" s="62"/>
      <c r="T473" s="62"/>
      <c r="U473" s="62"/>
      <c r="V473" s="62"/>
    </row>
    <row r="474" spans="1:22">
      <c r="A474" s="82" t="s">
        <v>2055</v>
      </c>
      <c r="B474" s="74">
        <v>9049.62</v>
      </c>
      <c r="C474" s="74">
        <v>9049.62</v>
      </c>
      <c r="D474" s="74"/>
      <c r="E474" s="62"/>
      <c r="F474" s="62"/>
      <c r="G474" s="62"/>
      <c r="H474" s="62"/>
      <c r="I474" s="62"/>
      <c r="J474" s="62"/>
      <c r="K474" s="62"/>
      <c r="L474" s="62"/>
      <c r="M474" s="62"/>
      <c r="N474" s="62"/>
      <c r="O474" s="62"/>
      <c r="P474" s="62"/>
      <c r="Q474" s="62"/>
      <c r="R474" s="62"/>
      <c r="S474" s="62"/>
      <c r="T474" s="62"/>
      <c r="U474" s="62"/>
      <c r="V474" s="62"/>
    </row>
    <row r="475" spans="1:22">
      <c r="A475" s="81" t="s">
        <v>2056</v>
      </c>
      <c r="B475" s="74">
        <v>11894.5</v>
      </c>
      <c r="C475" s="74">
        <v>11894.5</v>
      </c>
      <c r="D475" s="74"/>
      <c r="E475" s="62"/>
      <c r="F475" s="62"/>
      <c r="G475" s="62"/>
      <c r="H475" s="62"/>
      <c r="I475" s="62"/>
      <c r="J475" s="62"/>
      <c r="K475" s="62"/>
      <c r="L475" s="62"/>
      <c r="M475" s="62"/>
      <c r="N475" s="62"/>
      <c r="O475" s="62"/>
      <c r="P475" s="62"/>
      <c r="Q475" s="62"/>
      <c r="R475" s="62"/>
      <c r="S475" s="62"/>
      <c r="T475" s="62"/>
      <c r="U475" s="62"/>
      <c r="V475" s="62"/>
    </row>
    <row r="476" spans="1:22">
      <c r="A476" s="82" t="s">
        <v>1652</v>
      </c>
      <c r="B476" s="74">
        <v>7478</v>
      </c>
      <c r="C476" s="74">
        <v>7478</v>
      </c>
      <c r="D476" s="74"/>
      <c r="E476" s="62"/>
      <c r="F476" s="62"/>
      <c r="G476" s="62"/>
      <c r="H476" s="62"/>
      <c r="I476" s="62"/>
      <c r="J476" s="62"/>
      <c r="K476" s="62"/>
      <c r="L476" s="62"/>
      <c r="M476" s="62"/>
      <c r="N476" s="62"/>
      <c r="O476" s="62"/>
      <c r="P476" s="62"/>
      <c r="Q476" s="62"/>
      <c r="R476" s="62"/>
      <c r="S476" s="62"/>
      <c r="T476" s="62"/>
      <c r="U476" s="62"/>
      <c r="V476" s="62"/>
    </row>
    <row r="477" spans="1:22">
      <c r="A477" s="82" t="s">
        <v>2057</v>
      </c>
      <c r="B477" s="74">
        <v>550</v>
      </c>
      <c r="C477" s="74">
        <v>550</v>
      </c>
      <c r="D477" s="74"/>
      <c r="E477" s="62"/>
      <c r="F477" s="62"/>
      <c r="G477" s="62"/>
      <c r="H477" s="62"/>
      <c r="I477" s="62"/>
      <c r="J477" s="62"/>
      <c r="K477" s="62"/>
      <c r="L477" s="62"/>
      <c r="M477" s="62"/>
      <c r="N477" s="62"/>
      <c r="O477" s="62"/>
      <c r="P477" s="62"/>
      <c r="Q477" s="62"/>
      <c r="R477" s="62"/>
      <c r="S477" s="62"/>
      <c r="T477" s="62"/>
      <c r="U477" s="62"/>
      <c r="V477" s="62"/>
    </row>
    <row r="478" spans="1:22">
      <c r="A478" s="82" t="s">
        <v>2058</v>
      </c>
      <c r="B478" s="74">
        <v>1068</v>
      </c>
      <c r="C478" s="74">
        <v>1068</v>
      </c>
      <c r="D478" s="74"/>
      <c r="E478" s="62"/>
      <c r="F478" s="62"/>
      <c r="G478" s="62"/>
      <c r="H478" s="62"/>
      <c r="I478" s="62"/>
      <c r="J478" s="62"/>
      <c r="K478" s="62"/>
      <c r="L478" s="62"/>
      <c r="M478" s="62"/>
      <c r="N478" s="62"/>
      <c r="O478" s="62"/>
      <c r="P478" s="62"/>
      <c r="Q478" s="62"/>
      <c r="R478" s="62"/>
      <c r="S478" s="62"/>
      <c r="T478" s="62"/>
      <c r="U478" s="62"/>
      <c r="V478" s="62"/>
    </row>
    <row r="479" spans="1:22">
      <c r="A479" s="82" t="s">
        <v>1653</v>
      </c>
      <c r="B479" s="74">
        <v>2798.5</v>
      </c>
      <c r="C479" s="74">
        <v>2798.5</v>
      </c>
      <c r="D479" s="74"/>
      <c r="E479" s="62"/>
      <c r="F479" s="62"/>
      <c r="G479" s="62"/>
      <c r="H479" s="62"/>
      <c r="I479" s="62"/>
      <c r="J479" s="62"/>
      <c r="K479" s="62"/>
      <c r="L479" s="62"/>
      <c r="M479" s="62"/>
      <c r="N479" s="62"/>
      <c r="O479" s="62"/>
      <c r="P479" s="62"/>
      <c r="Q479" s="62"/>
      <c r="R479" s="62"/>
      <c r="S479" s="62"/>
      <c r="T479" s="62"/>
      <c r="U479" s="62"/>
      <c r="V479" s="62"/>
    </row>
    <row r="480" spans="1:22">
      <c r="A480" s="81" t="s">
        <v>2059</v>
      </c>
      <c r="B480" s="74">
        <v>4898</v>
      </c>
      <c r="C480" s="74">
        <v>4898</v>
      </c>
      <c r="D480" s="74"/>
      <c r="E480" s="62"/>
      <c r="F480" s="62"/>
      <c r="G480" s="62"/>
      <c r="H480" s="62"/>
      <c r="I480" s="62"/>
      <c r="J480" s="62"/>
      <c r="K480" s="62"/>
      <c r="L480" s="62"/>
      <c r="M480" s="62"/>
      <c r="N480" s="62"/>
      <c r="O480" s="62"/>
      <c r="P480" s="62"/>
      <c r="Q480" s="62"/>
      <c r="R480" s="62"/>
      <c r="S480" s="62"/>
      <c r="T480" s="62"/>
      <c r="U480" s="62"/>
      <c r="V480" s="62"/>
    </row>
    <row r="481" spans="1:22">
      <c r="A481" s="82" t="s">
        <v>1653</v>
      </c>
      <c r="B481" s="74">
        <v>1730</v>
      </c>
      <c r="C481" s="74">
        <v>1730</v>
      </c>
      <c r="D481" s="74"/>
      <c r="E481" s="62"/>
      <c r="F481" s="62"/>
      <c r="G481" s="62"/>
      <c r="H481" s="62"/>
      <c r="I481" s="62"/>
      <c r="J481" s="62"/>
      <c r="K481" s="62"/>
      <c r="L481" s="62"/>
      <c r="M481" s="62"/>
      <c r="N481" s="62"/>
      <c r="O481" s="62"/>
      <c r="P481" s="62"/>
      <c r="Q481" s="62"/>
      <c r="R481" s="62"/>
      <c r="S481" s="62"/>
      <c r="T481" s="62"/>
      <c r="U481" s="62"/>
      <c r="V481" s="62"/>
    </row>
    <row r="482" spans="1:22">
      <c r="A482" s="82" t="s">
        <v>1652</v>
      </c>
      <c r="B482" s="74">
        <v>3168</v>
      </c>
      <c r="C482" s="74">
        <v>3168</v>
      </c>
      <c r="D482" s="74"/>
      <c r="E482" s="62"/>
      <c r="F482" s="62"/>
      <c r="G482" s="62"/>
      <c r="H482" s="62"/>
      <c r="I482" s="62"/>
      <c r="J482" s="62"/>
      <c r="K482" s="62"/>
      <c r="L482" s="62"/>
      <c r="M482" s="62"/>
      <c r="N482" s="62"/>
      <c r="O482" s="62"/>
      <c r="P482" s="62"/>
      <c r="Q482" s="62"/>
      <c r="R482" s="62"/>
      <c r="S482" s="62"/>
      <c r="T482" s="62"/>
      <c r="U482" s="62"/>
      <c r="V482" s="62"/>
    </row>
    <row r="483" spans="1:22">
      <c r="A483" s="81" t="s">
        <v>2060</v>
      </c>
      <c r="B483" s="74">
        <v>216320</v>
      </c>
      <c r="C483" s="74">
        <v>128320</v>
      </c>
      <c r="D483" s="74">
        <v>88000</v>
      </c>
      <c r="E483" s="62"/>
      <c r="F483" s="62"/>
      <c r="G483" s="62"/>
      <c r="H483" s="62"/>
      <c r="I483" s="62"/>
      <c r="J483" s="62"/>
      <c r="K483" s="62"/>
      <c r="L483" s="62"/>
      <c r="M483" s="62"/>
      <c r="N483" s="62"/>
      <c r="O483" s="62"/>
      <c r="P483" s="62"/>
      <c r="Q483" s="62"/>
      <c r="R483" s="62"/>
      <c r="S483" s="62"/>
      <c r="T483" s="62"/>
      <c r="U483" s="62"/>
      <c r="V483" s="62"/>
    </row>
    <row r="484" spans="1:22">
      <c r="A484" s="82" t="s">
        <v>2061</v>
      </c>
      <c r="B484" s="74">
        <v>216320</v>
      </c>
      <c r="C484" s="74">
        <v>128320</v>
      </c>
      <c r="D484" s="74">
        <v>88000</v>
      </c>
      <c r="E484" s="62"/>
      <c r="F484" s="62"/>
      <c r="G484" s="62"/>
      <c r="H484" s="62"/>
      <c r="I484" s="62"/>
      <c r="J484" s="62"/>
      <c r="K484" s="62"/>
      <c r="L484" s="62"/>
      <c r="M484" s="62"/>
      <c r="N484" s="62"/>
      <c r="O484" s="62"/>
      <c r="P484" s="62"/>
      <c r="Q484" s="62"/>
      <c r="R484" s="62"/>
      <c r="S484" s="62"/>
      <c r="T484" s="62"/>
      <c r="U484" s="62"/>
      <c r="V484" s="62"/>
    </row>
    <row r="485" spans="1:22">
      <c r="A485" s="81" t="s">
        <v>2062</v>
      </c>
      <c r="B485" s="74">
        <v>2000</v>
      </c>
      <c r="C485" s="74">
        <v>2000</v>
      </c>
      <c r="D485" s="74"/>
      <c r="E485" s="62"/>
      <c r="F485" s="62"/>
      <c r="G485" s="62"/>
      <c r="H485" s="62"/>
      <c r="I485" s="62"/>
      <c r="J485" s="62"/>
      <c r="K485" s="62"/>
      <c r="L485" s="62"/>
      <c r="M485" s="62"/>
      <c r="N485" s="62"/>
      <c r="O485" s="62"/>
      <c r="P485" s="62"/>
      <c r="Q485" s="62"/>
      <c r="R485" s="62"/>
      <c r="S485" s="62"/>
      <c r="T485" s="62"/>
      <c r="U485" s="62"/>
      <c r="V485" s="62"/>
    </row>
    <row r="486" spans="1:22">
      <c r="A486" s="82" t="s">
        <v>2063</v>
      </c>
      <c r="B486" s="74">
        <v>1000</v>
      </c>
      <c r="C486" s="74">
        <v>1000</v>
      </c>
      <c r="D486" s="74"/>
      <c r="E486" s="62"/>
      <c r="F486" s="62"/>
      <c r="G486" s="62"/>
      <c r="H486" s="62"/>
      <c r="I486" s="62"/>
      <c r="J486" s="62"/>
      <c r="K486" s="62"/>
      <c r="L486" s="62"/>
      <c r="M486" s="62"/>
      <c r="N486" s="62"/>
      <c r="O486" s="62"/>
      <c r="P486" s="62"/>
      <c r="Q486" s="62"/>
      <c r="R486" s="62"/>
      <c r="S486" s="62"/>
      <c r="T486" s="62"/>
      <c r="U486" s="62"/>
      <c r="V486" s="62"/>
    </row>
    <row r="487" spans="1:22">
      <c r="A487" s="82" t="s">
        <v>2064</v>
      </c>
      <c r="B487" s="74">
        <v>1000</v>
      </c>
      <c r="C487" s="74">
        <v>1000</v>
      </c>
      <c r="D487" s="74"/>
      <c r="E487" s="62"/>
      <c r="F487" s="62"/>
      <c r="G487" s="62"/>
      <c r="H487" s="62"/>
      <c r="I487" s="62"/>
      <c r="J487" s="62"/>
      <c r="K487" s="62"/>
      <c r="L487" s="62"/>
      <c r="M487" s="62"/>
      <c r="N487" s="62"/>
      <c r="O487" s="62"/>
      <c r="P487" s="62"/>
      <c r="Q487" s="62"/>
      <c r="R487" s="62"/>
      <c r="S487" s="62"/>
      <c r="T487" s="62"/>
      <c r="U487" s="62"/>
      <c r="V487" s="62"/>
    </row>
    <row r="488" spans="1:22">
      <c r="A488" s="81" t="s">
        <v>2065</v>
      </c>
      <c r="B488" s="74">
        <v>76863.87</v>
      </c>
      <c r="C488" s="74">
        <v>13287.67</v>
      </c>
      <c r="D488" s="74">
        <v>63576.2</v>
      </c>
      <c r="E488" s="62"/>
      <c r="F488" s="62"/>
      <c r="G488" s="62"/>
      <c r="H488" s="62"/>
      <c r="I488" s="62"/>
      <c r="J488" s="62"/>
      <c r="K488" s="62"/>
      <c r="L488" s="62"/>
      <c r="M488" s="62"/>
      <c r="N488" s="62"/>
      <c r="O488" s="62"/>
      <c r="P488" s="62"/>
      <c r="Q488" s="62"/>
      <c r="R488" s="62"/>
      <c r="S488" s="62"/>
      <c r="T488" s="62"/>
      <c r="U488" s="62"/>
      <c r="V488" s="62"/>
    </row>
    <row r="489" spans="1:22">
      <c r="A489" s="82" t="s">
        <v>2066</v>
      </c>
      <c r="B489" s="74">
        <v>76863.87</v>
      </c>
      <c r="C489" s="74">
        <v>13287.67</v>
      </c>
      <c r="D489" s="74">
        <v>63576.2</v>
      </c>
      <c r="E489" s="62"/>
      <c r="F489" s="62"/>
      <c r="G489" s="62"/>
      <c r="H489" s="62"/>
      <c r="I489" s="62"/>
      <c r="J489" s="62"/>
      <c r="K489" s="62"/>
      <c r="L489" s="62"/>
      <c r="M489" s="62"/>
      <c r="N489" s="62"/>
      <c r="O489" s="62"/>
      <c r="P489" s="62"/>
      <c r="Q489" s="62"/>
      <c r="R489" s="62"/>
      <c r="S489" s="62"/>
      <c r="T489" s="62"/>
      <c r="U489" s="62"/>
      <c r="V489" s="62"/>
    </row>
    <row r="490" spans="1:22">
      <c r="A490" s="81" t="s">
        <v>2067</v>
      </c>
      <c r="B490" s="74">
        <v>14800</v>
      </c>
      <c r="C490" s="74">
        <v>14800</v>
      </c>
      <c r="D490" s="74"/>
      <c r="E490" s="62"/>
      <c r="F490" s="62"/>
      <c r="G490" s="62"/>
      <c r="H490" s="62"/>
      <c r="I490" s="62"/>
      <c r="J490" s="62"/>
      <c r="K490" s="62"/>
      <c r="L490" s="62"/>
      <c r="M490" s="62"/>
      <c r="N490" s="62"/>
      <c r="O490" s="62"/>
      <c r="P490" s="62"/>
      <c r="Q490" s="62"/>
      <c r="R490" s="62"/>
      <c r="S490" s="62"/>
      <c r="T490" s="62"/>
      <c r="U490" s="62"/>
      <c r="V490" s="62"/>
    </row>
    <row r="491" spans="1:22">
      <c r="A491" s="82" t="s">
        <v>2068</v>
      </c>
      <c r="B491" s="74">
        <v>14800</v>
      </c>
      <c r="C491" s="74">
        <v>14800</v>
      </c>
      <c r="D491" s="74"/>
      <c r="E491" s="62"/>
      <c r="F491" s="62"/>
      <c r="G491" s="62"/>
      <c r="H491" s="62"/>
      <c r="I491" s="62"/>
      <c r="J491" s="62"/>
      <c r="K491" s="62"/>
      <c r="L491" s="62"/>
      <c r="M491" s="62"/>
      <c r="N491" s="62"/>
      <c r="O491" s="62"/>
      <c r="P491" s="62"/>
      <c r="Q491" s="62"/>
      <c r="R491" s="62"/>
      <c r="S491" s="62"/>
      <c r="T491" s="62"/>
      <c r="U491" s="62"/>
      <c r="V491" s="62"/>
    </row>
    <row r="492" spans="1:22">
      <c r="A492" s="81" t="s">
        <v>2069</v>
      </c>
      <c r="B492" s="74">
        <v>128600</v>
      </c>
      <c r="C492" s="74">
        <v>120600</v>
      </c>
      <c r="D492" s="74">
        <v>8000</v>
      </c>
      <c r="E492" s="62"/>
      <c r="F492" s="62"/>
      <c r="G492" s="62"/>
      <c r="H492" s="62"/>
      <c r="I492" s="62"/>
      <c r="J492" s="62"/>
      <c r="K492" s="62"/>
      <c r="L492" s="62"/>
      <c r="M492" s="62"/>
      <c r="N492" s="62"/>
      <c r="O492" s="62"/>
      <c r="P492" s="62"/>
      <c r="Q492" s="62"/>
      <c r="R492" s="62"/>
      <c r="S492" s="62"/>
      <c r="T492" s="62"/>
      <c r="U492" s="62"/>
      <c r="V492" s="62"/>
    </row>
    <row r="493" spans="1:22">
      <c r="A493" s="82" t="s">
        <v>2070</v>
      </c>
      <c r="B493" s="74">
        <v>4000</v>
      </c>
      <c r="C493" s="74">
        <v>4000</v>
      </c>
      <c r="D493" s="74"/>
      <c r="E493" s="62"/>
      <c r="F493" s="62"/>
      <c r="G493" s="62"/>
      <c r="H493" s="62"/>
      <c r="I493" s="62"/>
      <c r="J493" s="62"/>
      <c r="K493" s="62"/>
      <c r="L493" s="62"/>
      <c r="M493" s="62"/>
      <c r="N493" s="62"/>
      <c r="O493" s="62"/>
      <c r="P493" s="62"/>
      <c r="Q493" s="62"/>
      <c r="R493" s="62"/>
      <c r="S493" s="62"/>
      <c r="T493" s="62"/>
      <c r="U493" s="62"/>
      <c r="V493" s="62"/>
    </row>
    <row r="494" spans="1:22">
      <c r="A494" s="82" t="s">
        <v>2071</v>
      </c>
      <c r="B494" s="74">
        <v>8000</v>
      </c>
      <c r="C494" s="74"/>
      <c r="D494" s="74">
        <v>8000</v>
      </c>
      <c r="E494" s="62"/>
      <c r="F494" s="62"/>
      <c r="G494" s="62"/>
      <c r="H494" s="62"/>
      <c r="I494" s="62"/>
      <c r="J494" s="62"/>
      <c r="K494" s="62"/>
      <c r="L494" s="62"/>
      <c r="M494" s="62"/>
      <c r="N494" s="62"/>
      <c r="O494" s="62"/>
      <c r="P494" s="62"/>
      <c r="Q494" s="62"/>
      <c r="R494" s="62"/>
      <c r="S494" s="62"/>
      <c r="T494" s="62"/>
      <c r="U494" s="62"/>
      <c r="V494" s="62"/>
    </row>
    <row r="495" spans="1:22">
      <c r="A495" s="82" t="s">
        <v>2072</v>
      </c>
      <c r="B495" s="74">
        <v>6800</v>
      </c>
      <c r="C495" s="74">
        <v>6800</v>
      </c>
      <c r="D495" s="74"/>
      <c r="E495" s="62"/>
      <c r="F495" s="62"/>
      <c r="G495" s="62"/>
      <c r="H495" s="62"/>
      <c r="I495" s="62"/>
      <c r="J495" s="62"/>
      <c r="K495" s="62"/>
      <c r="L495" s="62"/>
      <c r="M495" s="62"/>
      <c r="N495" s="62"/>
      <c r="O495" s="62"/>
      <c r="P495" s="62"/>
      <c r="Q495" s="62"/>
      <c r="R495" s="62"/>
      <c r="S495" s="62"/>
      <c r="T495" s="62"/>
      <c r="U495" s="62"/>
      <c r="V495" s="62"/>
    </row>
    <row r="496" spans="1:22">
      <c r="A496" s="82" t="s">
        <v>2073</v>
      </c>
      <c r="B496" s="74">
        <v>20000</v>
      </c>
      <c r="C496" s="74">
        <v>20000</v>
      </c>
      <c r="D496" s="74"/>
      <c r="E496" s="62"/>
      <c r="F496" s="62"/>
      <c r="G496" s="62"/>
      <c r="H496" s="62"/>
      <c r="I496" s="62"/>
      <c r="J496" s="62"/>
      <c r="K496" s="62"/>
      <c r="L496" s="62"/>
      <c r="M496" s="62"/>
      <c r="N496" s="62"/>
      <c r="O496" s="62"/>
      <c r="P496" s="62"/>
      <c r="Q496" s="62"/>
      <c r="R496" s="62"/>
      <c r="S496" s="62"/>
      <c r="T496" s="62"/>
      <c r="U496" s="62"/>
      <c r="V496" s="62"/>
    </row>
    <row r="497" spans="1:22">
      <c r="A497" s="82" t="s">
        <v>2074</v>
      </c>
      <c r="B497" s="74">
        <v>20000</v>
      </c>
      <c r="C497" s="74">
        <v>20000</v>
      </c>
      <c r="D497" s="74"/>
      <c r="E497" s="62"/>
      <c r="F497" s="62"/>
      <c r="G497" s="62"/>
      <c r="H497" s="62"/>
      <c r="I497" s="62"/>
      <c r="J497" s="62"/>
      <c r="K497" s="62"/>
      <c r="L497" s="62"/>
      <c r="M497" s="62"/>
      <c r="N497" s="62"/>
      <c r="O497" s="62"/>
      <c r="P497" s="62"/>
      <c r="Q497" s="62"/>
      <c r="R497" s="62"/>
      <c r="S497" s="62"/>
      <c r="T497" s="62"/>
      <c r="U497" s="62"/>
      <c r="V497" s="62"/>
    </row>
    <row r="498" spans="1:22">
      <c r="A498" s="82" t="s">
        <v>2075</v>
      </c>
      <c r="B498" s="74">
        <v>5000</v>
      </c>
      <c r="C498" s="74">
        <v>5000</v>
      </c>
      <c r="D498" s="74"/>
      <c r="E498" s="62"/>
      <c r="F498" s="62"/>
      <c r="G498" s="62"/>
      <c r="H498" s="62"/>
      <c r="I498" s="62"/>
      <c r="J498" s="62"/>
      <c r="K498" s="62"/>
      <c r="L498" s="62"/>
      <c r="M498" s="62"/>
      <c r="N498" s="62"/>
      <c r="O498" s="62"/>
      <c r="P498" s="62"/>
      <c r="Q498" s="62"/>
      <c r="R498" s="62"/>
      <c r="S498" s="62"/>
      <c r="T498" s="62"/>
      <c r="U498" s="62"/>
      <c r="V498" s="62"/>
    </row>
    <row r="499" spans="1:22">
      <c r="A499" s="82" t="s">
        <v>2076</v>
      </c>
      <c r="B499" s="74">
        <v>14800</v>
      </c>
      <c r="C499" s="74">
        <v>14800</v>
      </c>
      <c r="D499" s="74"/>
      <c r="E499" s="62"/>
      <c r="F499" s="62"/>
      <c r="G499" s="62"/>
      <c r="H499" s="62"/>
      <c r="I499" s="62"/>
      <c r="J499" s="62"/>
      <c r="K499" s="62"/>
      <c r="L499" s="62"/>
      <c r="M499" s="62"/>
      <c r="N499" s="62"/>
      <c r="O499" s="62"/>
      <c r="P499" s="62"/>
      <c r="Q499" s="62"/>
      <c r="R499" s="62"/>
      <c r="S499" s="62"/>
      <c r="T499" s="62"/>
      <c r="U499" s="62"/>
      <c r="V499" s="62"/>
    </row>
    <row r="500" spans="1:22">
      <c r="A500" s="82" t="s">
        <v>2077</v>
      </c>
      <c r="B500" s="74">
        <v>50000</v>
      </c>
      <c r="C500" s="74">
        <v>50000</v>
      </c>
      <c r="D500" s="74"/>
      <c r="E500" s="62"/>
      <c r="F500" s="62"/>
      <c r="G500" s="62"/>
      <c r="H500" s="62"/>
      <c r="I500" s="62"/>
      <c r="J500" s="62"/>
      <c r="K500" s="62"/>
      <c r="L500" s="62"/>
      <c r="M500" s="62"/>
      <c r="N500" s="62"/>
      <c r="O500" s="62"/>
      <c r="P500" s="62"/>
      <c r="Q500" s="62"/>
      <c r="R500" s="62"/>
      <c r="S500" s="62"/>
      <c r="T500" s="62"/>
      <c r="U500" s="62"/>
      <c r="V500" s="62"/>
    </row>
    <row r="501" spans="1:22">
      <c r="A501" s="81" t="s">
        <v>2078</v>
      </c>
      <c r="B501" s="74">
        <v>1720</v>
      </c>
      <c r="C501" s="74">
        <v>1720</v>
      </c>
      <c r="D501" s="74"/>
      <c r="E501" s="62"/>
      <c r="F501" s="62"/>
      <c r="G501" s="62"/>
      <c r="H501" s="62"/>
      <c r="I501" s="62"/>
      <c r="J501" s="62"/>
      <c r="K501" s="62"/>
      <c r="L501" s="62"/>
      <c r="M501" s="62"/>
      <c r="N501" s="62"/>
      <c r="O501" s="62"/>
      <c r="P501" s="62"/>
      <c r="Q501" s="62"/>
      <c r="R501" s="62"/>
      <c r="S501" s="62"/>
      <c r="T501" s="62"/>
      <c r="U501" s="62"/>
      <c r="V501" s="62"/>
    </row>
    <row r="502" spans="1:22">
      <c r="A502" s="82" t="s">
        <v>2079</v>
      </c>
      <c r="B502" s="74">
        <v>1720</v>
      </c>
      <c r="C502" s="74">
        <v>1720</v>
      </c>
      <c r="D502" s="74"/>
      <c r="E502" s="62"/>
      <c r="F502" s="62"/>
      <c r="G502" s="62"/>
      <c r="H502" s="62"/>
      <c r="I502" s="62"/>
      <c r="J502" s="62"/>
      <c r="K502" s="62"/>
      <c r="L502" s="62"/>
      <c r="M502" s="62"/>
      <c r="N502" s="62"/>
      <c r="O502" s="62"/>
      <c r="P502" s="62"/>
      <c r="Q502" s="62"/>
      <c r="R502" s="62"/>
      <c r="S502" s="62"/>
      <c r="T502" s="62"/>
      <c r="U502" s="62"/>
      <c r="V502" s="62"/>
    </row>
    <row r="503" spans="1:22">
      <c r="A503" s="81" t="s">
        <v>2080</v>
      </c>
      <c r="B503" s="74">
        <v>1800</v>
      </c>
      <c r="C503" s="74">
        <v>1800</v>
      </c>
      <c r="D503" s="74"/>
      <c r="E503" s="62"/>
      <c r="F503" s="62"/>
      <c r="G503" s="62"/>
      <c r="H503" s="62"/>
      <c r="I503" s="62"/>
      <c r="J503" s="62"/>
      <c r="K503" s="62"/>
      <c r="L503" s="62"/>
      <c r="M503" s="62"/>
      <c r="N503" s="62"/>
      <c r="O503" s="62"/>
      <c r="P503" s="62"/>
      <c r="Q503" s="62"/>
      <c r="R503" s="62"/>
      <c r="S503" s="62"/>
      <c r="T503" s="62"/>
      <c r="U503" s="62"/>
      <c r="V503" s="62"/>
    </row>
    <row r="504" spans="1:22">
      <c r="A504" s="82" t="s">
        <v>2081</v>
      </c>
      <c r="B504" s="74">
        <v>1200</v>
      </c>
      <c r="C504" s="74">
        <v>1200</v>
      </c>
      <c r="D504" s="74"/>
      <c r="E504" s="62"/>
      <c r="F504" s="62"/>
      <c r="G504" s="62"/>
      <c r="H504" s="62"/>
      <c r="I504" s="62"/>
      <c r="J504" s="62"/>
      <c r="K504" s="62"/>
      <c r="L504" s="62"/>
      <c r="M504" s="62"/>
      <c r="N504" s="62"/>
      <c r="O504" s="62"/>
      <c r="P504" s="62"/>
      <c r="Q504" s="62"/>
      <c r="R504" s="62"/>
      <c r="S504" s="62"/>
      <c r="T504" s="62"/>
      <c r="U504" s="62"/>
      <c r="V504" s="62"/>
    </row>
    <row r="505" spans="1:22">
      <c r="A505" s="82" t="s">
        <v>2082</v>
      </c>
      <c r="B505" s="74">
        <v>600</v>
      </c>
      <c r="C505" s="74">
        <v>600</v>
      </c>
      <c r="D505" s="74"/>
      <c r="E505" s="62"/>
      <c r="F505" s="62"/>
      <c r="G505" s="62"/>
      <c r="H505" s="62"/>
      <c r="I505" s="62"/>
      <c r="J505" s="62"/>
      <c r="K505" s="62"/>
      <c r="L505" s="62"/>
      <c r="M505" s="62"/>
      <c r="N505" s="62"/>
      <c r="O505" s="62"/>
      <c r="P505" s="62"/>
      <c r="Q505" s="62"/>
      <c r="R505" s="62"/>
      <c r="S505" s="62"/>
      <c r="T505" s="62"/>
      <c r="U505" s="62"/>
      <c r="V505" s="62"/>
    </row>
    <row r="506" spans="1:22">
      <c r="A506" s="81" t="s">
        <v>2083</v>
      </c>
      <c r="B506" s="74">
        <v>10646.8</v>
      </c>
      <c r="C506" s="74">
        <v>10646.8</v>
      </c>
      <c r="D506" s="74"/>
      <c r="E506" s="62"/>
      <c r="F506" s="62"/>
      <c r="G506" s="62"/>
      <c r="H506" s="62"/>
      <c r="I506" s="62"/>
      <c r="J506" s="62"/>
      <c r="K506" s="62"/>
      <c r="L506" s="62"/>
      <c r="M506" s="62"/>
      <c r="N506" s="62"/>
      <c r="O506" s="62"/>
      <c r="P506" s="62"/>
      <c r="Q506" s="62"/>
      <c r="R506" s="62"/>
      <c r="S506" s="62"/>
      <c r="T506" s="62"/>
      <c r="U506" s="62"/>
      <c r="V506" s="62"/>
    </row>
    <row r="507" spans="1:22">
      <c r="A507" s="82" t="s">
        <v>1406</v>
      </c>
      <c r="B507" s="74">
        <v>10000</v>
      </c>
      <c r="C507" s="74">
        <v>10000</v>
      </c>
      <c r="D507" s="74"/>
      <c r="E507" s="62"/>
      <c r="F507" s="62"/>
      <c r="G507" s="62"/>
      <c r="H507" s="62"/>
      <c r="I507" s="62"/>
      <c r="J507" s="62"/>
      <c r="K507" s="62"/>
      <c r="L507" s="62"/>
      <c r="M507" s="62"/>
      <c r="N507" s="62"/>
      <c r="O507" s="62"/>
      <c r="P507" s="62"/>
      <c r="Q507" s="62"/>
      <c r="R507" s="62"/>
      <c r="S507" s="62"/>
      <c r="T507" s="62"/>
      <c r="U507" s="62"/>
      <c r="V507" s="62"/>
    </row>
    <row r="508" spans="1:22">
      <c r="A508" s="82" t="s">
        <v>1408</v>
      </c>
      <c r="B508" s="74">
        <v>646.8</v>
      </c>
      <c r="C508" s="74">
        <v>646.8</v>
      </c>
      <c r="D508" s="74"/>
      <c r="E508" s="62"/>
      <c r="F508" s="62"/>
      <c r="G508" s="62"/>
      <c r="H508" s="62"/>
      <c r="I508" s="62"/>
      <c r="J508" s="62"/>
      <c r="K508" s="62"/>
      <c r="L508" s="62"/>
      <c r="M508" s="62"/>
      <c r="N508" s="62"/>
      <c r="O508" s="62"/>
      <c r="P508" s="62"/>
      <c r="Q508" s="62"/>
      <c r="R508" s="62"/>
      <c r="S508" s="62"/>
      <c r="T508" s="62"/>
      <c r="U508" s="62"/>
      <c r="V508" s="62"/>
    </row>
    <row r="509" spans="1:22">
      <c r="A509" s="81" t="s">
        <v>2084</v>
      </c>
      <c r="B509" s="74">
        <v>3000</v>
      </c>
      <c r="C509" s="74">
        <v>3000</v>
      </c>
      <c r="D509" s="74"/>
      <c r="E509" s="62"/>
      <c r="F509" s="62"/>
      <c r="G509" s="62"/>
      <c r="H509" s="62"/>
      <c r="I509" s="62"/>
      <c r="J509" s="62"/>
      <c r="K509" s="62"/>
      <c r="L509" s="62"/>
      <c r="M509" s="62"/>
      <c r="N509" s="62"/>
      <c r="O509" s="62"/>
      <c r="P509" s="62"/>
      <c r="Q509" s="62"/>
      <c r="R509" s="62"/>
      <c r="S509" s="62"/>
      <c r="T509" s="62"/>
      <c r="U509" s="62"/>
      <c r="V509" s="62"/>
    </row>
    <row r="510" spans="1:22">
      <c r="A510" s="82" t="s">
        <v>2085</v>
      </c>
      <c r="B510" s="74">
        <v>3000</v>
      </c>
      <c r="C510" s="74">
        <v>3000</v>
      </c>
      <c r="D510" s="74"/>
      <c r="E510" s="62"/>
      <c r="F510" s="62"/>
      <c r="G510" s="62"/>
      <c r="H510" s="62"/>
      <c r="I510" s="62"/>
      <c r="J510" s="62"/>
      <c r="K510" s="62"/>
      <c r="L510" s="62"/>
      <c r="M510" s="62"/>
      <c r="N510" s="62"/>
      <c r="O510" s="62"/>
      <c r="P510" s="62"/>
      <c r="Q510" s="62"/>
      <c r="R510" s="62"/>
      <c r="S510" s="62"/>
      <c r="T510" s="62"/>
      <c r="U510" s="62"/>
      <c r="V510" s="62"/>
    </row>
    <row r="511" spans="1:22">
      <c r="A511" s="81" t="s">
        <v>2086</v>
      </c>
      <c r="B511" s="74">
        <v>700</v>
      </c>
      <c r="C511" s="74">
        <v>700</v>
      </c>
      <c r="D511" s="74"/>
      <c r="E511" s="62"/>
      <c r="F511" s="62"/>
      <c r="G511" s="62"/>
      <c r="H511" s="62"/>
      <c r="I511" s="62"/>
      <c r="J511" s="62"/>
      <c r="K511" s="62"/>
      <c r="L511" s="62"/>
      <c r="M511" s="62"/>
      <c r="N511" s="62"/>
      <c r="O511" s="62"/>
      <c r="P511" s="62"/>
      <c r="Q511" s="62"/>
      <c r="R511" s="62"/>
      <c r="S511" s="62"/>
      <c r="T511" s="62"/>
      <c r="U511" s="62"/>
      <c r="V511" s="62"/>
    </row>
    <row r="512" spans="1:22">
      <c r="A512" s="82" t="s">
        <v>2087</v>
      </c>
      <c r="B512" s="74">
        <v>700</v>
      </c>
      <c r="C512" s="74">
        <v>700</v>
      </c>
      <c r="D512" s="74"/>
      <c r="E512" s="62"/>
      <c r="F512" s="62"/>
      <c r="G512" s="62"/>
      <c r="H512" s="62"/>
      <c r="I512" s="62"/>
      <c r="J512" s="62"/>
      <c r="K512" s="62"/>
      <c r="L512" s="62"/>
      <c r="M512" s="62"/>
      <c r="N512" s="62"/>
      <c r="O512" s="62"/>
      <c r="P512" s="62"/>
      <c r="Q512" s="62"/>
      <c r="R512" s="62"/>
      <c r="S512" s="62"/>
      <c r="T512" s="62"/>
      <c r="U512" s="62"/>
      <c r="V512" s="62"/>
    </row>
    <row r="513" spans="1:22">
      <c r="A513" s="81" t="s">
        <v>2088</v>
      </c>
      <c r="B513" s="74">
        <v>28000</v>
      </c>
      <c r="C513" s="74">
        <v>28000</v>
      </c>
      <c r="D513" s="74"/>
      <c r="E513" s="62"/>
      <c r="F513" s="62"/>
      <c r="G513" s="62"/>
      <c r="H513" s="62"/>
      <c r="I513" s="62"/>
      <c r="J513" s="62"/>
      <c r="K513" s="62"/>
      <c r="L513" s="62"/>
      <c r="M513" s="62"/>
      <c r="N513" s="62"/>
      <c r="O513" s="62"/>
      <c r="P513" s="62"/>
      <c r="Q513" s="62"/>
      <c r="R513" s="62"/>
      <c r="S513" s="62"/>
      <c r="T513" s="62"/>
      <c r="U513" s="62"/>
      <c r="V513" s="62"/>
    </row>
    <row r="514" spans="1:22">
      <c r="A514" s="82" t="s">
        <v>2089</v>
      </c>
      <c r="B514" s="74">
        <v>10000</v>
      </c>
      <c r="C514" s="74">
        <v>10000</v>
      </c>
      <c r="D514" s="74"/>
      <c r="E514" s="62"/>
      <c r="F514" s="62"/>
      <c r="G514" s="62"/>
      <c r="H514" s="62"/>
      <c r="I514" s="62"/>
      <c r="J514" s="62"/>
      <c r="K514" s="62"/>
      <c r="L514" s="62"/>
      <c r="M514" s="62"/>
      <c r="N514" s="62"/>
      <c r="O514" s="62"/>
      <c r="P514" s="62"/>
      <c r="Q514" s="62"/>
      <c r="R514" s="62"/>
      <c r="S514" s="62"/>
      <c r="T514" s="62"/>
      <c r="U514" s="62"/>
      <c r="V514" s="62"/>
    </row>
    <row r="515" spans="1:22">
      <c r="A515" s="82" t="s">
        <v>2090</v>
      </c>
      <c r="B515" s="74">
        <v>18000</v>
      </c>
      <c r="C515" s="74">
        <v>18000</v>
      </c>
      <c r="D515" s="74"/>
      <c r="E515" s="62"/>
      <c r="F515" s="62"/>
      <c r="G515" s="62"/>
      <c r="H515" s="62"/>
      <c r="I515" s="62"/>
      <c r="J515" s="62"/>
      <c r="K515" s="62"/>
      <c r="L515" s="62"/>
      <c r="M515" s="62"/>
      <c r="N515" s="62"/>
      <c r="O515" s="62"/>
      <c r="P515" s="62"/>
      <c r="Q515" s="62"/>
      <c r="R515" s="62"/>
      <c r="S515" s="62"/>
      <c r="T515" s="62"/>
      <c r="U515" s="62"/>
      <c r="V515" s="62"/>
    </row>
    <row r="516" spans="1:22">
      <c r="A516" s="81" t="s">
        <v>2091</v>
      </c>
      <c r="B516" s="74">
        <v>283931.21</v>
      </c>
      <c r="C516" s="74">
        <v>273931.21</v>
      </c>
      <c r="D516" s="74">
        <v>10000</v>
      </c>
      <c r="E516" s="62"/>
      <c r="F516" s="62"/>
      <c r="G516" s="62"/>
      <c r="H516" s="62"/>
      <c r="I516" s="62"/>
      <c r="J516" s="62"/>
      <c r="K516" s="62"/>
      <c r="L516" s="62"/>
      <c r="M516" s="62"/>
      <c r="N516" s="62"/>
      <c r="O516" s="62"/>
      <c r="P516" s="62"/>
      <c r="Q516" s="62"/>
      <c r="R516" s="62"/>
      <c r="S516" s="62"/>
      <c r="T516" s="62"/>
      <c r="U516" s="62"/>
      <c r="V516" s="62"/>
    </row>
    <row r="517" spans="1:22">
      <c r="A517" s="82" t="s">
        <v>1398</v>
      </c>
      <c r="B517" s="74">
        <v>33858</v>
      </c>
      <c r="C517" s="74">
        <v>33858</v>
      </c>
      <c r="D517" s="74"/>
      <c r="E517" s="62"/>
      <c r="F517" s="62"/>
      <c r="G517" s="62"/>
      <c r="H517" s="62"/>
      <c r="I517" s="62"/>
      <c r="J517" s="62"/>
      <c r="K517" s="62"/>
      <c r="L517" s="62"/>
      <c r="M517" s="62"/>
      <c r="N517" s="62"/>
      <c r="O517" s="62"/>
      <c r="P517" s="62"/>
      <c r="Q517" s="62"/>
      <c r="R517" s="62"/>
      <c r="S517" s="62"/>
      <c r="T517" s="62"/>
      <c r="U517" s="62"/>
      <c r="V517" s="62"/>
    </row>
    <row r="518" spans="1:22">
      <c r="A518" s="82" t="s">
        <v>1407</v>
      </c>
      <c r="B518" s="74">
        <v>6000</v>
      </c>
      <c r="C518" s="74">
        <v>6000</v>
      </c>
      <c r="D518" s="74"/>
      <c r="E518" s="62"/>
      <c r="F518" s="62"/>
      <c r="G518" s="62"/>
      <c r="H518" s="62"/>
      <c r="I518" s="62"/>
      <c r="J518" s="62"/>
      <c r="K518" s="62"/>
      <c r="L518" s="62"/>
      <c r="M518" s="62"/>
      <c r="N518" s="62"/>
      <c r="O518" s="62"/>
      <c r="P518" s="62"/>
      <c r="Q518" s="62"/>
      <c r="R518" s="62"/>
      <c r="S518" s="62"/>
      <c r="T518" s="62"/>
      <c r="U518" s="62"/>
      <c r="V518" s="62"/>
    </row>
    <row r="519" spans="1:22">
      <c r="A519" s="82" t="s">
        <v>1396</v>
      </c>
      <c r="B519" s="74">
        <v>54817.01</v>
      </c>
      <c r="C519" s="74">
        <v>54817.01</v>
      </c>
      <c r="D519" s="74"/>
      <c r="E519" s="62"/>
      <c r="F519" s="62"/>
      <c r="G519" s="62"/>
      <c r="H519" s="62"/>
      <c r="I519" s="62"/>
      <c r="J519" s="62"/>
      <c r="K519" s="62"/>
      <c r="L519" s="62"/>
      <c r="M519" s="62"/>
      <c r="N519" s="62"/>
      <c r="O519" s="62"/>
      <c r="P519" s="62"/>
      <c r="Q519" s="62"/>
      <c r="R519" s="62"/>
      <c r="S519" s="62"/>
      <c r="T519" s="62"/>
      <c r="U519" s="62"/>
      <c r="V519" s="62"/>
    </row>
    <row r="520" spans="1:22">
      <c r="A520" s="82" t="s">
        <v>2092</v>
      </c>
      <c r="B520" s="74">
        <v>20562</v>
      </c>
      <c r="C520" s="74">
        <v>20562</v>
      </c>
      <c r="D520" s="74"/>
      <c r="E520" s="62"/>
      <c r="F520" s="62"/>
      <c r="G520" s="62"/>
      <c r="H520" s="62"/>
      <c r="I520" s="62"/>
      <c r="J520" s="62"/>
      <c r="K520" s="62"/>
      <c r="L520" s="62"/>
      <c r="M520" s="62"/>
      <c r="N520" s="62"/>
      <c r="O520" s="62"/>
      <c r="P520" s="62"/>
      <c r="Q520" s="62"/>
      <c r="R520" s="62"/>
      <c r="S520" s="62"/>
      <c r="T520" s="62"/>
      <c r="U520" s="62"/>
      <c r="V520" s="62"/>
    </row>
    <row r="521" spans="1:22">
      <c r="A521" s="82" t="s">
        <v>2093</v>
      </c>
      <c r="B521" s="74">
        <v>19836</v>
      </c>
      <c r="C521" s="74">
        <v>19836</v>
      </c>
      <c r="D521" s="74"/>
      <c r="E521" s="62"/>
      <c r="F521" s="62"/>
      <c r="G521" s="62"/>
      <c r="H521" s="62"/>
      <c r="I521" s="62"/>
      <c r="J521" s="62"/>
      <c r="K521" s="62"/>
      <c r="L521" s="62"/>
      <c r="M521" s="62"/>
      <c r="N521" s="62"/>
      <c r="O521" s="62"/>
      <c r="P521" s="62"/>
      <c r="Q521" s="62"/>
      <c r="R521" s="62"/>
      <c r="S521" s="62"/>
      <c r="T521" s="62"/>
      <c r="U521" s="62"/>
      <c r="V521" s="62"/>
    </row>
    <row r="522" spans="1:22">
      <c r="A522" s="82" t="s">
        <v>2094</v>
      </c>
      <c r="B522" s="74">
        <v>3000</v>
      </c>
      <c r="C522" s="74">
        <v>3000</v>
      </c>
      <c r="D522" s="74"/>
      <c r="E522" s="62"/>
      <c r="F522" s="62"/>
      <c r="G522" s="62"/>
      <c r="H522" s="62"/>
      <c r="I522" s="62"/>
      <c r="J522" s="62"/>
      <c r="K522" s="62"/>
      <c r="L522" s="62"/>
      <c r="M522" s="62"/>
      <c r="N522" s="62"/>
      <c r="O522" s="62"/>
      <c r="P522" s="62"/>
      <c r="Q522" s="62"/>
      <c r="R522" s="62"/>
      <c r="S522" s="62"/>
      <c r="T522" s="62"/>
      <c r="U522" s="62"/>
      <c r="V522" s="62"/>
    </row>
    <row r="523" spans="1:22">
      <c r="A523" s="82" t="s">
        <v>2095</v>
      </c>
      <c r="B523" s="74">
        <v>9446</v>
      </c>
      <c r="C523" s="74">
        <v>9446</v>
      </c>
      <c r="D523" s="74"/>
      <c r="E523" s="62"/>
      <c r="F523" s="62"/>
      <c r="G523" s="62"/>
      <c r="H523" s="62"/>
      <c r="I523" s="62"/>
      <c r="J523" s="62"/>
      <c r="K523" s="62"/>
      <c r="L523" s="62"/>
      <c r="M523" s="62"/>
      <c r="N523" s="62"/>
      <c r="O523" s="62"/>
      <c r="P523" s="62"/>
      <c r="Q523" s="62"/>
      <c r="R523" s="62"/>
      <c r="S523" s="62"/>
      <c r="T523" s="62"/>
      <c r="U523" s="62"/>
      <c r="V523" s="62"/>
    </row>
    <row r="524" spans="1:22">
      <c r="A524" s="82" t="s">
        <v>2096</v>
      </c>
      <c r="B524" s="74">
        <v>5603</v>
      </c>
      <c r="C524" s="74">
        <v>5603</v>
      </c>
      <c r="D524" s="74"/>
      <c r="E524" s="62"/>
      <c r="F524" s="62"/>
      <c r="G524" s="62"/>
      <c r="H524" s="62"/>
      <c r="I524" s="62"/>
      <c r="J524" s="62"/>
      <c r="K524" s="62"/>
      <c r="L524" s="62"/>
      <c r="M524" s="62"/>
      <c r="N524" s="62"/>
      <c r="O524" s="62"/>
      <c r="P524" s="62"/>
      <c r="Q524" s="62"/>
      <c r="R524" s="62"/>
      <c r="S524" s="62"/>
      <c r="T524" s="62"/>
      <c r="U524" s="62"/>
      <c r="V524" s="62"/>
    </row>
    <row r="525" spans="1:22">
      <c r="A525" s="82" t="s">
        <v>2097</v>
      </c>
      <c r="B525" s="74">
        <v>9000</v>
      </c>
      <c r="C525" s="74">
        <v>9000</v>
      </c>
      <c r="D525" s="74"/>
      <c r="E525" s="62"/>
      <c r="F525" s="62"/>
      <c r="G525" s="62"/>
      <c r="H525" s="62"/>
      <c r="I525" s="62"/>
      <c r="J525" s="62"/>
      <c r="K525" s="62"/>
      <c r="L525" s="62"/>
      <c r="M525" s="62"/>
      <c r="N525" s="62"/>
      <c r="O525" s="62"/>
      <c r="P525" s="62"/>
      <c r="Q525" s="62"/>
      <c r="R525" s="62"/>
      <c r="S525" s="62"/>
      <c r="T525" s="62"/>
      <c r="U525" s="62"/>
      <c r="V525" s="62"/>
    </row>
    <row r="526" spans="1:22">
      <c r="A526" s="82" t="s">
        <v>1402</v>
      </c>
      <c r="B526" s="74">
        <v>14000</v>
      </c>
      <c r="C526" s="74">
        <v>14000</v>
      </c>
      <c r="D526" s="74"/>
      <c r="E526" s="62"/>
      <c r="F526" s="62"/>
      <c r="G526" s="62"/>
      <c r="H526" s="62"/>
      <c r="I526" s="62"/>
      <c r="J526" s="62"/>
      <c r="K526" s="62"/>
      <c r="L526" s="62"/>
      <c r="M526" s="62"/>
      <c r="N526" s="62"/>
      <c r="O526" s="62"/>
      <c r="P526" s="62"/>
      <c r="Q526" s="62"/>
      <c r="R526" s="62"/>
      <c r="S526" s="62"/>
      <c r="T526" s="62"/>
      <c r="U526" s="62"/>
      <c r="V526" s="62"/>
    </row>
    <row r="527" spans="1:22">
      <c r="A527" s="82" t="s">
        <v>1399</v>
      </c>
      <c r="B527" s="74">
        <v>10000</v>
      </c>
      <c r="C527" s="74">
        <v>10000</v>
      </c>
      <c r="D527" s="74"/>
      <c r="E527" s="62"/>
      <c r="F527" s="62"/>
      <c r="G527" s="62"/>
      <c r="H527" s="62"/>
      <c r="I527" s="62"/>
      <c r="J527" s="62"/>
      <c r="K527" s="62"/>
      <c r="L527" s="62"/>
      <c r="M527" s="62"/>
      <c r="N527" s="62"/>
      <c r="O527" s="62"/>
      <c r="P527" s="62"/>
      <c r="Q527" s="62"/>
      <c r="R527" s="62"/>
      <c r="S527" s="62"/>
      <c r="T527" s="62"/>
      <c r="U527" s="62"/>
      <c r="V527" s="62"/>
    </row>
    <row r="528" spans="1:22">
      <c r="A528" s="82" t="s">
        <v>1397</v>
      </c>
      <c r="B528" s="74">
        <v>3150</v>
      </c>
      <c r="C528" s="74">
        <v>3150</v>
      </c>
      <c r="D528" s="74"/>
      <c r="E528" s="62"/>
      <c r="F528" s="62"/>
      <c r="G528" s="62"/>
      <c r="H528" s="62"/>
      <c r="I528" s="62"/>
      <c r="J528" s="62"/>
      <c r="K528" s="62"/>
      <c r="L528" s="62"/>
      <c r="M528" s="62"/>
      <c r="N528" s="62"/>
      <c r="O528" s="62"/>
      <c r="P528" s="62"/>
      <c r="Q528" s="62"/>
      <c r="R528" s="62"/>
      <c r="S528" s="62"/>
      <c r="T528" s="62"/>
      <c r="U528" s="62"/>
      <c r="V528" s="62"/>
    </row>
    <row r="529" spans="1:22">
      <c r="A529" s="82" t="s">
        <v>1400</v>
      </c>
      <c r="B529" s="74">
        <v>10045</v>
      </c>
      <c r="C529" s="74">
        <v>10045</v>
      </c>
      <c r="D529" s="74"/>
      <c r="E529" s="62"/>
      <c r="F529" s="62"/>
      <c r="G529" s="62"/>
      <c r="H529" s="62"/>
      <c r="I529" s="62"/>
      <c r="J529" s="62"/>
      <c r="K529" s="62"/>
      <c r="L529" s="62"/>
      <c r="M529" s="62"/>
      <c r="N529" s="62"/>
      <c r="O529" s="62"/>
      <c r="P529" s="62"/>
      <c r="Q529" s="62"/>
      <c r="R529" s="62"/>
      <c r="S529" s="62"/>
      <c r="T529" s="62"/>
      <c r="U529" s="62"/>
      <c r="V529" s="62"/>
    </row>
    <row r="530" spans="1:22">
      <c r="A530" s="82" t="s">
        <v>1401</v>
      </c>
      <c r="B530" s="74">
        <v>6955</v>
      </c>
      <c r="C530" s="74">
        <v>6955</v>
      </c>
      <c r="D530" s="74"/>
      <c r="E530" s="62"/>
      <c r="F530" s="62"/>
      <c r="G530" s="62"/>
      <c r="H530" s="62"/>
      <c r="I530" s="62"/>
      <c r="J530" s="62"/>
      <c r="K530" s="62"/>
      <c r="L530" s="62"/>
      <c r="M530" s="62"/>
      <c r="N530" s="62"/>
      <c r="O530" s="62"/>
      <c r="P530" s="62"/>
      <c r="Q530" s="62"/>
      <c r="R530" s="62"/>
      <c r="S530" s="62"/>
      <c r="T530" s="62"/>
      <c r="U530" s="62"/>
      <c r="V530" s="62"/>
    </row>
    <row r="531" spans="1:22">
      <c r="A531" s="82" t="s">
        <v>1403</v>
      </c>
      <c r="B531" s="74">
        <v>11739</v>
      </c>
      <c r="C531" s="74">
        <v>11739</v>
      </c>
      <c r="D531" s="74"/>
      <c r="E531" s="62"/>
      <c r="F531" s="62"/>
      <c r="G531" s="62"/>
      <c r="H531" s="62"/>
      <c r="I531" s="62"/>
      <c r="J531" s="62"/>
      <c r="K531" s="62"/>
      <c r="L531" s="62"/>
      <c r="M531" s="62"/>
      <c r="N531" s="62"/>
      <c r="O531" s="62"/>
      <c r="P531" s="62"/>
      <c r="Q531" s="62"/>
      <c r="R531" s="62"/>
      <c r="S531" s="62"/>
      <c r="T531" s="62"/>
      <c r="U531" s="62"/>
      <c r="V531" s="62"/>
    </row>
    <row r="532" spans="1:22">
      <c r="A532" s="82" t="s">
        <v>2098</v>
      </c>
      <c r="B532" s="74">
        <v>38126</v>
      </c>
      <c r="C532" s="74">
        <v>38126</v>
      </c>
      <c r="D532" s="74"/>
      <c r="E532" s="62"/>
      <c r="F532" s="62"/>
      <c r="G532" s="62"/>
      <c r="H532" s="62"/>
      <c r="I532" s="62"/>
      <c r="J532" s="62"/>
      <c r="K532" s="62"/>
      <c r="L532" s="62"/>
      <c r="M532" s="62"/>
      <c r="N532" s="62"/>
      <c r="O532" s="62"/>
      <c r="P532" s="62"/>
      <c r="Q532" s="62"/>
      <c r="R532" s="62"/>
      <c r="S532" s="62"/>
      <c r="T532" s="62"/>
      <c r="U532" s="62"/>
      <c r="V532" s="62"/>
    </row>
    <row r="533" spans="1:22">
      <c r="A533" s="82" t="s">
        <v>2099</v>
      </c>
      <c r="B533" s="74">
        <v>10000</v>
      </c>
      <c r="C533" s="74"/>
      <c r="D533" s="74">
        <v>10000</v>
      </c>
      <c r="E533" s="62"/>
      <c r="F533" s="62"/>
      <c r="G533" s="62"/>
      <c r="H533" s="62"/>
      <c r="I533" s="62"/>
      <c r="J533" s="62"/>
      <c r="K533" s="62"/>
      <c r="L533" s="62"/>
      <c r="M533" s="62"/>
      <c r="N533" s="62"/>
      <c r="O533" s="62"/>
      <c r="P533" s="62"/>
      <c r="Q533" s="62"/>
      <c r="R533" s="62"/>
      <c r="S533" s="62"/>
      <c r="T533" s="62"/>
      <c r="U533" s="62"/>
      <c r="V533" s="62"/>
    </row>
    <row r="534" spans="1:22">
      <c r="A534" s="82" t="s">
        <v>2100</v>
      </c>
      <c r="B534" s="74">
        <v>3950.4</v>
      </c>
      <c r="C534" s="74">
        <v>3950.4</v>
      </c>
      <c r="D534" s="74"/>
      <c r="E534" s="62"/>
      <c r="F534" s="62"/>
      <c r="G534" s="62"/>
      <c r="H534" s="62"/>
      <c r="I534" s="62"/>
      <c r="J534" s="62"/>
      <c r="K534" s="62"/>
      <c r="L534" s="62"/>
      <c r="M534" s="62"/>
      <c r="N534" s="62"/>
      <c r="O534" s="62"/>
      <c r="P534" s="62"/>
      <c r="Q534" s="62"/>
      <c r="R534" s="62"/>
      <c r="S534" s="62"/>
      <c r="T534" s="62"/>
      <c r="U534" s="62"/>
      <c r="V534" s="62"/>
    </row>
    <row r="535" spans="1:22">
      <c r="A535" s="82" t="s">
        <v>1404</v>
      </c>
      <c r="B535" s="74">
        <v>12903.8</v>
      </c>
      <c r="C535" s="74">
        <v>12903.8</v>
      </c>
      <c r="D535" s="74"/>
      <c r="E535" s="62"/>
      <c r="F535" s="62"/>
      <c r="G535" s="62"/>
      <c r="H535" s="62"/>
      <c r="I535" s="62"/>
      <c r="J535" s="62"/>
      <c r="K535" s="62"/>
      <c r="L535" s="62"/>
      <c r="M535" s="62"/>
      <c r="N535" s="62"/>
      <c r="O535" s="62"/>
      <c r="P535" s="62"/>
      <c r="Q535" s="62"/>
      <c r="R535" s="62"/>
      <c r="S535" s="62"/>
      <c r="T535" s="62"/>
      <c r="U535" s="62"/>
      <c r="V535" s="62"/>
    </row>
    <row r="536" spans="1:22">
      <c r="A536" s="82" t="s">
        <v>2101</v>
      </c>
      <c r="B536" s="74">
        <v>940</v>
      </c>
      <c r="C536" s="74">
        <v>940</v>
      </c>
      <c r="D536" s="74"/>
      <c r="E536" s="62"/>
      <c r="F536" s="62"/>
      <c r="G536" s="62"/>
      <c r="H536" s="62"/>
      <c r="I536" s="62"/>
      <c r="J536" s="62"/>
      <c r="K536" s="62"/>
      <c r="L536" s="62"/>
      <c r="M536" s="62"/>
      <c r="N536" s="62"/>
      <c r="O536" s="62"/>
      <c r="P536" s="62"/>
      <c r="Q536" s="62"/>
      <c r="R536" s="62"/>
      <c r="S536" s="62"/>
      <c r="T536" s="62"/>
      <c r="U536" s="62"/>
      <c r="V536" s="62"/>
    </row>
    <row r="537" spans="1:22">
      <c r="A537" s="84"/>
      <c r="B537" s="62"/>
      <c r="C537" s="62"/>
      <c r="D537" s="62"/>
      <c r="E537" s="62"/>
      <c r="F537" s="62"/>
      <c r="G537" s="62"/>
      <c r="H537" s="62"/>
      <c r="I537" s="62"/>
      <c r="J537" s="62"/>
      <c r="K537" s="62"/>
      <c r="L537" s="62"/>
      <c r="M537" s="62"/>
      <c r="N537" s="62"/>
      <c r="O537" s="62"/>
      <c r="P537" s="62"/>
      <c r="Q537" s="62"/>
      <c r="R537" s="62"/>
      <c r="S537" s="62"/>
      <c r="T537" s="62"/>
      <c r="U537" s="62"/>
      <c r="V537" s="62"/>
    </row>
    <row r="538" spans="1:22">
      <c r="A538" s="84"/>
      <c r="B538" s="62"/>
      <c r="C538" s="62"/>
      <c r="D538" s="62"/>
      <c r="E538" s="62"/>
      <c r="F538" s="62"/>
      <c r="G538" s="62"/>
      <c r="H538" s="62"/>
      <c r="I538" s="62"/>
      <c r="J538" s="62"/>
      <c r="K538" s="62"/>
      <c r="L538" s="62"/>
      <c r="M538" s="62"/>
      <c r="N538" s="62"/>
      <c r="O538" s="62"/>
      <c r="P538" s="62"/>
      <c r="Q538" s="62"/>
      <c r="R538" s="62"/>
      <c r="S538" s="62"/>
      <c r="T538" s="62"/>
      <c r="U538" s="62"/>
      <c r="V538" s="62"/>
    </row>
    <row r="539" spans="1:22">
      <c r="A539" s="84"/>
      <c r="B539" s="62"/>
      <c r="C539" s="62"/>
      <c r="D539" s="62"/>
      <c r="E539" s="62"/>
      <c r="F539" s="62"/>
      <c r="G539" s="62"/>
      <c r="H539" s="62"/>
      <c r="I539" s="62"/>
      <c r="J539" s="62"/>
      <c r="K539" s="62"/>
      <c r="L539" s="62"/>
      <c r="M539" s="62"/>
      <c r="N539" s="62"/>
      <c r="O539" s="62"/>
      <c r="P539" s="62"/>
      <c r="Q539" s="62"/>
      <c r="R539" s="62"/>
      <c r="S539" s="62"/>
      <c r="T539" s="62"/>
      <c r="U539" s="62"/>
      <c r="V539" s="62"/>
    </row>
    <row r="540" spans="1:22">
      <c r="A540" s="84"/>
      <c r="B540" s="62"/>
      <c r="C540" s="62"/>
      <c r="D540" s="62"/>
      <c r="E540" s="62"/>
      <c r="F540" s="62"/>
      <c r="G540" s="62"/>
      <c r="H540" s="62"/>
      <c r="I540" s="62"/>
      <c r="J540" s="62"/>
      <c r="K540" s="62"/>
      <c r="L540" s="62"/>
      <c r="M540" s="62"/>
      <c r="N540" s="62"/>
      <c r="O540" s="62"/>
      <c r="P540" s="62"/>
      <c r="Q540" s="62"/>
      <c r="R540" s="62"/>
      <c r="S540" s="62"/>
      <c r="T540" s="62"/>
      <c r="U540" s="62"/>
      <c r="V540" s="62"/>
    </row>
    <row r="541" spans="1:11">
      <c r="A541" s="84"/>
      <c r="B541" s="62"/>
      <c r="C541" s="62"/>
      <c r="D541" s="62"/>
      <c r="E541" s="62"/>
      <c r="F541" s="62"/>
      <c r="G541" s="62"/>
      <c r="H541" s="62"/>
      <c r="I541" s="62"/>
      <c r="J541" s="62"/>
      <c r="K541" s="62"/>
    </row>
    <row r="542" spans="1:11">
      <c r="A542" s="84"/>
      <c r="B542" s="62"/>
      <c r="C542" s="62"/>
      <c r="D542" s="62"/>
      <c r="E542" s="62"/>
      <c r="F542" s="62"/>
      <c r="G542" s="62"/>
      <c r="H542" s="62"/>
      <c r="I542" s="62"/>
      <c r="J542" s="62"/>
      <c r="K542" s="62"/>
    </row>
    <row r="543" spans="1:11">
      <c r="A543" s="84"/>
      <c r="B543" s="62"/>
      <c r="C543" s="62"/>
      <c r="D543" s="62"/>
      <c r="E543" s="62"/>
      <c r="F543" s="62"/>
      <c r="G543" s="62"/>
      <c r="H543" s="62"/>
      <c r="I543" s="62"/>
      <c r="J543" s="62"/>
      <c r="K543" s="62"/>
    </row>
    <row r="544" spans="1:11">
      <c r="A544" s="84"/>
      <c r="B544" s="62"/>
      <c r="C544" s="62"/>
      <c r="D544" s="62"/>
      <c r="E544" s="62"/>
      <c r="F544" s="62"/>
      <c r="G544" s="62"/>
      <c r="H544" s="62"/>
      <c r="I544" s="62"/>
      <c r="J544" s="62"/>
      <c r="K544" s="62"/>
    </row>
    <row r="545" spans="1:11">
      <c r="A545" s="84"/>
      <c r="B545" s="62"/>
      <c r="C545" s="62"/>
      <c r="D545" s="62"/>
      <c r="E545" s="62"/>
      <c r="F545" s="62"/>
      <c r="G545" s="62"/>
      <c r="H545" s="62"/>
      <c r="I545" s="62"/>
      <c r="J545" s="62"/>
      <c r="K545" s="62"/>
    </row>
    <row r="546" spans="1:11">
      <c r="A546" s="84"/>
      <c r="B546" s="62"/>
      <c r="C546" s="62"/>
      <c r="D546" s="62"/>
      <c r="E546" s="62"/>
      <c r="F546" s="62"/>
      <c r="G546" s="62"/>
      <c r="H546" s="62"/>
      <c r="I546" s="62"/>
      <c r="J546" s="62"/>
      <c r="K546" s="62"/>
    </row>
    <row r="547" spans="1:11">
      <c r="A547" s="84"/>
      <c r="B547" s="62"/>
      <c r="C547" s="62"/>
      <c r="D547" s="62"/>
      <c r="E547" s="62"/>
      <c r="F547" s="62"/>
      <c r="G547" s="62"/>
      <c r="H547" s="62"/>
      <c r="I547" s="62"/>
      <c r="J547" s="62"/>
      <c r="K547" s="62"/>
    </row>
    <row r="548" spans="1:11">
      <c r="A548" s="84"/>
      <c r="B548" s="62"/>
      <c r="C548" s="62"/>
      <c r="D548" s="62"/>
      <c r="E548" s="62"/>
      <c r="F548" s="62"/>
      <c r="G548" s="62"/>
      <c r="H548" s="62"/>
      <c r="I548" s="62"/>
      <c r="J548" s="62"/>
      <c r="K548" s="62"/>
    </row>
    <row r="549" spans="1:11">
      <c r="A549" s="84"/>
      <c r="B549" s="62"/>
      <c r="C549" s="62"/>
      <c r="D549" s="62"/>
      <c r="E549" s="62"/>
      <c r="F549" s="62"/>
      <c r="G549" s="62"/>
      <c r="H549" s="62"/>
      <c r="I549" s="62"/>
      <c r="J549" s="62"/>
      <c r="K549" s="62"/>
    </row>
    <row r="550" spans="1:11">
      <c r="A550" s="84"/>
      <c r="B550" s="62"/>
      <c r="C550" s="62"/>
      <c r="D550" s="62"/>
      <c r="E550" s="62"/>
      <c r="F550" s="62"/>
      <c r="G550" s="62"/>
      <c r="H550" s="62"/>
      <c r="I550" s="62"/>
      <c r="J550" s="62"/>
      <c r="K550" s="62"/>
    </row>
    <row r="551" spans="1:11">
      <c r="A551" s="84"/>
      <c r="B551" s="62"/>
      <c r="C551" s="62"/>
      <c r="D551" s="62"/>
      <c r="E551" s="62"/>
      <c r="F551" s="62"/>
      <c r="G551" s="62"/>
      <c r="H551" s="62"/>
      <c r="I551" s="62"/>
      <c r="J551" s="62"/>
      <c r="K551" s="62"/>
    </row>
    <row r="552" spans="1:11">
      <c r="A552" s="84"/>
      <c r="B552" s="62"/>
      <c r="C552" s="62"/>
      <c r="D552" s="62"/>
      <c r="E552" s="62"/>
      <c r="F552" s="62"/>
      <c r="G552" s="62"/>
      <c r="H552" s="62"/>
      <c r="I552" s="62"/>
      <c r="J552" s="62"/>
      <c r="K552" s="62"/>
    </row>
    <row r="553" spans="1:11">
      <c r="A553" s="84"/>
      <c r="B553" s="62"/>
      <c r="C553" s="62"/>
      <c r="D553" s="62"/>
      <c r="E553" s="62"/>
      <c r="F553" s="62"/>
      <c r="G553" s="62"/>
      <c r="H553" s="62"/>
      <c r="I553" s="62"/>
      <c r="J553" s="62"/>
      <c r="K553" s="62"/>
    </row>
  </sheetData>
  <mergeCells count="1">
    <mergeCell ref="A1:D1"/>
  </mergeCells>
  <printOptions horizontalCentered="1"/>
  <pageMargins left="0.708333333333333" right="0.708333333333333" top="0.984027777777778" bottom="0.786805555555556" header="0.511805555555556" footer="0.511805555555556"/>
  <pageSetup paperSize="9" fitToHeight="0" orientation="landscape"/>
  <headerFooter alignWithMargins="0">
    <oddFooter>&amp;C&amp;10&amp;P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T64"/>
  <sheetViews>
    <sheetView view="pageBreakPreview" zoomScaleNormal="100" zoomScaleSheetLayoutView="100" workbookViewId="0">
      <selection activeCell="A1" sqref="A1:B1"/>
    </sheetView>
  </sheetViews>
  <sheetFormatPr defaultColWidth="9" defaultRowHeight="14.4"/>
  <cols>
    <col min="1" max="1" width="82.6296296296296" customWidth="1"/>
    <col min="2" max="2" width="27.6296296296296" customWidth="1"/>
  </cols>
  <sheetData>
    <row r="1" ht="25.8" spans="1:20">
      <c r="A1" s="60" t="s">
        <v>75</v>
      </c>
      <c r="B1" s="60"/>
      <c r="C1" s="61"/>
      <c r="D1" s="61"/>
      <c r="E1" s="62"/>
      <c r="F1" s="62"/>
      <c r="G1" s="62"/>
      <c r="H1" s="62"/>
      <c r="I1" s="62"/>
      <c r="J1" s="62"/>
      <c r="K1" s="62"/>
      <c r="L1" s="62"/>
      <c r="M1" s="62"/>
      <c r="N1" s="62"/>
      <c r="O1" s="62"/>
      <c r="P1" s="62"/>
      <c r="Q1" s="62"/>
      <c r="R1" s="62"/>
      <c r="S1" s="62"/>
      <c r="T1" s="62"/>
    </row>
    <row r="2" spans="1:20">
      <c r="A2" s="63" t="s">
        <v>2102</v>
      </c>
      <c r="B2" s="64" t="s">
        <v>88</v>
      </c>
      <c r="C2" s="62"/>
      <c r="D2" s="62"/>
      <c r="E2" s="62"/>
      <c r="F2" s="62"/>
      <c r="G2" s="62"/>
      <c r="H2" s="62"/>
      <c r="I2" s="62"/>
      <c r="J2" s="62"/>
      <c r="K2" s="62"/>
      <c r="L2" s="62"/>
      <c r="M2" s="62"/>
      <c r="N2" s="62"/>
      <c r="O2" s="62"/>
      <c r="P2" s="62"/>
      <c r="Q2" s="62"/>
      <c r="R2" s="62"/>
      <c r="S2" s="62"/>
      <c r="T2" s="62"/>
    </row>
    <row r="3" spans="1:20">
      <c r="A3" s="65" t="s">
        <v>239</v>
      </c>
      <c r="B3" s="66" t="s">
        <v>240</v>
      </c>
      <c r="C3" s="62"/>
      <c r="D3" s="62"/>
      <c r="E3" s="62"/>
      <c r="F3" s="62"/>
      <c r="G3" s="62"/>
      <c r="H3" s="62"/>
      <c r="I3" s="62"/>
      <c r="J3" s="62"/>
      <c r="K3" s="62"/>
      <c r="L3" s="62"/>
      <c r="M3" s="62"/>
      <c r="N3" s="62"/>
      <c r="O3" s="62"/>
      <c r="P3" s="62"/>
      <c r="Q3" s="62"/>
      <c r="R3" s="62"/>
      <c r="S3" s="62"/>
      <c r="T3" s="62"/>
    </row>
    <row r="4" spans="1:20">
      <c r="A4" s="65" t="s">
        <v>97</v>
      </c>
      <c r="B4" s="74">
        <v>162576.075</v>
      </c>
      <c r="C4" s="62"/>
      <c r="D4" s="62"/>
      <c r="E4" s="62"/>
      <c r="F4" s="62"/>
      <c r="G4" s="62"/>
      <c r="H4" s="62"/>
      <c r="I4" s="62"/>
      <c r="J4" s="62"/>
      <c r="K4" s="62"/>
      <c r="L4" s="62"/>
      <c r="M4" s="62"/>
      <c r="N4" s="62"/>
      <c r="O4" s="62"/>
      <c r="P4" s="62"/>
      <c r="Q4" s="62"/>
      <c r="R4" s="62"/>
      <c r="S4" s="62"/>
      <c r="T4" s="62"/>
    </row>
    <row r="5" spans="1:20">
      <c r="A5" s="68" t="s">
        <v>1689</v>
      </c>
      <c r="B5" s="74">
        <v>1082.5</v>
      </c>
      <c r="C5" s="62"/>
      <c r="D5" s="62"/>
      <c r="E5" s="62"/>
      <c r="F5" s="62"/>
      <c r="G5" s="62"/>
      <c r="H5" s="62"/>
      <c r="I5" s="62"/>
      <c r="J5" s="62"/>
      <c r="K5" s="62"/>
      <c r="L5" s="62"/>
      <c r="M5" s="62"/>
      <c r="N5" s="62"/>
      <c r="O5" s="62"/>
      <c r="P5" s="62"/>
      <c r="Q5" s="62"/>
      <c r="R5" s="62"/>
      <c r="S5" s="62"/>
      <c r="T5" s="62"/>
    </row>
    <row r="6" spans="1:20">
      <c r="A6" s="69" t="s">
        <v>1690</v>
      </c>
      <c r="B6" s="74">
        <v>1082.5</v>
      </c>
      <c r="C6" s="62"/>
      <c r="D6" s="62"/>
      <c r="E6" s="62"/>
      <c r="F6" s="62"/>
      <c r="G6" s="62"/>
      <c r="H6" s="62"/>
      <c r="I6" s="62"/>
      <c r="J6" s="62"/>
      <c r="K6" s="62"/>
      <c r="L6" s="62"/>
      <c r="M6" s="62"/>
      <c r="N6" s="62"/>
      <c r="O6" s="62"/>
      <c r="P6" s="62"/>
      <c r="Q6" s="62"/>
      <c r="R6" s="62"/>
      <c r="S6" s="62"/>
      <c r="T6" s="62"/>
    </row>
    <row r="7" spans="1:20">
      <c r="A7" s="68" t="s">
        <v>1762</v>
      </c>
      <c r="B7" s="74">
        <v>775</v>
      </c>
      <c r="C7" s="62"/>
      <c r="D7" s="62"/>
      <c r="E7" s="62"/>
      <c r="F7" s="62"/>
      <c r="G7" s="62"/>
      <c r="H7" s="62"/>
      <c r="I7" s="62"/>
      <c r="J7" s="62"/>
      <c r="K7" s="62"/>
      <c r="L7" s="62"/>
      <c r="M7" s="62"/>
      <c r="N7" s="62"/>
      <c r="O7" s="62"/>
      <c r="P7" s="62"/>
      <c r="Q7" s="62"/>
      <c r="R7" s="62"/>
      <c r="S7" s="62"/>
      <c r="T7" s="62"/>
    </row>
    <row r="8" spans="1:20">
      <c r="A8" s="69" t="s">
        <v>1763</v>
      </c>
      <c r="B8" s="74">
        <v>775</v>
      </c>
      <c r="C8" s="62"/>
      <c r="D8" s="62"/>
      <c r="E8" s="62"/>
      <c r="F8" s="62"/>
      <c r="G8" s="62"/>
      <c r="H8" s="62"/>
      <c r="I8" s="62"/>
      <c r="J8" s="62"/>
      <c r="K8" s="62"/>
      <c r="L8" s="62"/>
      <c r="M8" s="62"/>
      <c r="N8" s="62"/>
      <c r="O8" s="62"/>
      <c r="P8" s="62"/>
      <c r="Q8" s="62"/>
      <c r="R8" s="62"/>
      <c r="S8" s="62"/>
      <c r="T8" s="62"/>
    </row>
    <row r="9" spans="1:20">
      <c r="A9" s="68" t="s">
        <v>1796</v>
      </c>
      <c r="B9" s="74">
        <v>55.575</v>
      </c>
      <c r="C9" s="62"/>
      <c r="D9" s="62"/>
      <c r="E9" s="62"/>
      <c r="F9" s="62"/>
      <c r="G9" s="62"/>
      <c r="H9" s="62"/>
      <c r="I9" s="62"/>
      <c r="J9" s="62"/>
      <c r="K9" s="62"/>
      <c r="L9" s="62"/>
      <c r="M9" s="62"/>
      <c r="N9" s="62"/>
      <c r="O9" s="62"/>
      <c r="P9" s="62"/>
      <c r="Q9" s="62"/>
      <c r="R9" s="62"/>
      <c r="S9" s="62"/>
      <c r="T9" s="62"/>
    </row>
    <row r="10" spans="1:20">
      <c r="A10" s="69" t="s">
        <v>2103</v>
      </c>
      <c r="B10" s="74">
        <v>55.575</v>
      </c>
      <c r="C10" s="62"/>
      <c r="D10" s="62"/>
      <c r="E10" s="62"/>
      <c r="F10" s="62"/>
      <c r="G10" s="62"/>
      <c r="H10" s="62"/>
      <c r="I10" s="62"/>
      <c r="J10" s="62"/>
      <c r="K10" s="62"/>
      <c r="L10" s="62"/>
      <c r="M10" s="62"/>
      <c r="N10" s="62"/>
      <c r="O10" s="62"/>
      <c r="P10" s="62"/>
      <c r="Q10" s="62"/>
      <c r="R10" s="62"/>
      <c r="S10" s="62"/>
      <c r="T10" s="62"/>
    </row>
    <row r="11" spans="1:20">
      <c r="A11" s="68" t="s">
        <v>1828</v>
      </c>
      <c r="B11" s="74">
        <v>264</v>
      </c>
      <c r="C11" s="62"/>
      <c r="D11" s="62"/>
      <c r="E11" s="62"/>
      <c r="F11" s="62"/>
      <c r="G11" s="62"/>
      <c r="H11" s="62"/>
      <c r="I11" s="62"/>
      <c r="J11" s="62"/>
      <c r="K11" s="62"/>
      <c r="L11" s="62"/>
      <c r="M11" s="62"/>
      <c r="N11" s="62"/>
      <c r="O11" s="62"/>
      <c r="P11" s="62"/>
      <c r="Q11" s="62"/>
      <c r="R11" s="62"/>
      <c r="S11" s="62"/>
      <c r="T11" s="62"/>
    </row>
    <row r="12" spans="1:20">
      <c r="A12" s="69" t="s">
        <v>2104</v>
      </c>
      <c r="B12" s="74">
        <v>264</v>
      </c>
      <c r="C12" s="62"/>
      <c r="D12" s="62"/>
      <c r="E12" s="62"/>
      <c r="F12" s="62"/>
      <c r="G12" s="62"/>
      <c r="H12" s="62"/>
      <c r="I12" s="62"/>
      <c r="J12" s="62"/>
      <c r="K12" s="62"/>
      <c r="L12" s="62"/>
      <c r="M12" s="62"/>
      <c r="N12" s="62"/>
      <c r="O12" s="62"/>
      <c r="P12" s="62"/>
      <c r="Q12" s="62"/>
      <c r="R12" s="62"/>
      <c r="S12" s="62"/>
      <c r="T12" s="62"/>
    </row>
    <row r="13" spans="1:20">
      <c r="A13" s="68" t="s">
        <v>1418</v>
      </c>
      <c r="B13" s="74">
        <v>37161</v>
      </c>
      <c r="C13" s="62"/>
      <c r="D13" s="62"/>
      <c r="E13" s="62"/>
      <c r="F13" s="62"/>
      <c r="G13" s="62"/>
      <c r="H13" s="62"/>
      <c r="I13" s="62"/>
      <c r="J13" s="62"/>
      <c r="K13" s="62"/>
      <c r="L13" s="62"/>
      <c r="M13" s="62"/>
      <c r="N13" s="62"/>
      <c r="O13" s="62"/>
      <c r="P13" s="62"/>
      <c r="Q13" s="62"/>
      <c r="R13" s="62"/>
      <c r="S13" s="62"/>
      <c r="T13" s="62"/>
    </row>
    <row r="14" spans="1:20">
      <c r="A14" s="69" t="s">
        <v>1830</v>
      </c>
      <c r="B14" s="74">
        <v>761</v>
      </c>
      <c r="C14" s="62"/>
      <c r="D14" s="62"/>
      <c r="E14" s="62"/>
      <c r="F14" s="62"/>
      <c r="G14" s="62"/>
      <c r="H14" s="62"/>
      <c r="I14" s="62"/>
      <c r="J14" s="62"/>
      <c r="K14" s="62"/>
      <c r="L14" s="62"/>
      <c r="M14" s="62"/>
      <c r="N14" s="62"/>
      <c r="O14" s="62"/>
      <c r="P14" s="62"/>
      <c r="Q14" s="62"/>
      <c r="R14" s="62"/>
      <c r="S14" s="62"/>
      <c r="T14" s="62"/>
    </row>
    <row r="15" spans="1:20">
      <c r="A15" s="69" t="s">
        <v>1831</v>
      </c>
      <c r="B15" s="74">
        <v>36400</v>
      </c>
      <c r="C15" s="62"/>
      <c r="D15" s="62"/>
      <c r="E15" s="62"/>
      <c r="F15" s="62"/>
      <c r="G15" s="62"/>
      <c r="H15" s="62"/>
      <c r="I15" s="62"/>
      <c r="J15" s="62"/>
      <c r="K15" s="62"/>
      <c r="L15" s="62"/>
      <c r="M15" s="62"/>
      <c r="N15" s="62"/>
      <c r="O15" s="62"/>
      <c r="P15" s="62"/>
      <c r="Q15" s="62"/>
      <c r="R15" s="62"/>
      <c r="S15" s="62"/>
      <c r="T15" s="62"/>
    </row>
    <row r="16" spans="1:20">
      <c r="A16" s="68" t="s">
        <v>2067</v>
      </c>
      <c r="B16" s="74">
        <v>14800</v>
      </c>
      <c r="C16" s="62"/>
      <c r="D16" s="62"/>
      <c r="E16" s="62"/>
      <c r="F16" s="62"/>
      <c r="G16" s="62"/>
      <c r="H16" s="62"/>
      <c r="I16" s="62"/>
      <c r="J16" s="62"/>
      <c r="K16" s="62"/>
      <c r="L16" s="62"/>
      <c r="M16" s="62"/>
      <c r="N16" s="62"/>
      <c r="O16" s="62"/>
      <c r="P16" s="62"/>
      <c r="Q16" s="62"/>
      <c r="R16" s="62"/>
      <c r="S16" s="62"/>
      <c r="T16" s="62"/>
    </row>
    <row r="17" spans="1:20">
      <c r="A17" s="69" t="s">
        <v>2068</v>
      </c>
      <c r="B17" s="74">
        <v>14800</v>
      </c>
      <c r="C17" s="62"/>
      <c r="D17" s="62"/>
      <c r="E17" s="62"/>
      <c r="F17" s="62"/>
      <c r="G17" s="62"/>
      <c r="H17" s="62"/>
      <c r="I17" s="62"/>
      <c r="J17" s="62"/>
      <c r="K17" s="62"/>
      <c r="L17" s="62"/>
      <c r="M17" s="62"/>
      <c r="N17" s="62"/>
      <c r="O17" s="62"/>
      <c r="P17" s="62"/>
      <c r="Q17" s="62"/>
      <c r="R17" s="62"/>
      <c r="S17" s="62"/>
      <c r="T17" s="62"/>
    </row>
    <row r="18" spans="1:20">
      <c r="A18" s="68" t="s">
        <v>2105</v>
      </c>
      <c r="B18" s="74">
        <f>SUM(B19:B21)</f>
        <v>17603</v>
      </c>
      <c r="C18" s="62"/>
      <c r="D18" s="62"/>
      <c r="E18" s="62"/>
      <c r="F18" s="62"/>
      <c r="G18" s="62"/>
      <c r="H18" s="62"/>
      <c r="I18" s="62"/>
      <c r="J18" s="62"/>
      <c r="K18" s="62"/>
      <c r="L18" s="62"/>
      <c r="M18" s="62"/>
      <c r="N18" s="62"/>
      <c r="O18" s="62"/>
      <c r="P18" s="62"/>
      <c r="Q18" s="62"/>
      <c r="R18" s="62"/>
      <c r="S18" s="62"/>
      <c r="T18" s="62"/>
    </row>
    <row r="19" spans="1:20">
      <c r="A19" s="69" t="s">
        <v>2085</v>
      </c>
      <c r="B19" s="74">
        <v>3000</v>
      </c>
      <c r="C19" s="62"/>
      <c r="D19" s="62"/>
      <c r="E19" s="62"/>
      <c r="F19" s="62"/>
      <c r="G19" s="62"/>
      <c r="H19" s="62"/>
      <c r="I19" s="62"/>
      <c r="J19" s="62"/>
      <c r="K19" s="62"/>
      <c r="L19" s="62"/>
      <c r="M19" s="62"/>
      <c r="N19" s="62"/>
      <c r="O19" s="62"/>
      <c r="P19" s="62"/>
      <c r="Q19" s="62"/>
      <c r="R19" s="62"/>
      <c r="S19" s="62"/>
      <c r="T19" s="62"/>
    </row>
    <row r="20" spans="1:20">
      <c r="A20" s="69" t="s">
        <v>2096</v>
      </c>
      <c r="B20" s="74">
        <v>5603</v>
      </c>
      <c r="C20" s="62"/>
      <c r="D20" s="62"/>
      <c r="E20" s="62"/>
      <c r="F20" s="62"/>
      <c r="G20" s="62"/>
      <c r="H20" s="62"/>
      <c r="I20" s="62"/>
      <c r="J20" s="62"/>
      <c r="K20" s="62"/>
      <c r="L20" s="62"/>
      <c r="M20" s="62"/>
      <c r="N20" s="62"/>
      <c r="O20" s="62"/>
      <c r="P20" s="62"/>
      <c r="Q20" s="62"/>
      <c r="R20" s="62"/>
      <c r="S20" s="62"/>
      <c r="T20" s="62"/>
    </row>
    <row r="21" spans="1:20">
      <c r="A21" s="69" t="s">
        <v>2097</v>
      </c>
      <c r="B21" s="74">
        <v>9000</v>
      </c>
      <c r="C21" s="62"/>
      <c r="D21" s="62"/>
      <c r="E21" s="62"/>
      <c r="F21" s="62"/>
      <c r="G21" s="62"/>
      <c r="H21" s="62"/>
      <c r="I21" s="62"/>
      <c r="J21" s="62"/>
      <c r="K21" s="62"/>
      <c r="L21" s="62"/>
      <c r="M21" s="62"/>
      <c r="N21" s="62"/>
      <c r="O21" s="62"/>
      <c r="P21" s="62"/>
      <c r="Q21" s="62"/>
      <c r="R21" s="62"/>
      <c r="S21" s="62"/>
      <c r="T21" s="62"/>
    </row>
    <row r="22" spans="1:20">
      <c r="A22" s="68" t="s">
        <v>2046</v>
      </c>
      <c r="B22" s="74">
        <v>22135</v>
      </c>
      <c r="C22" s="62"/>
      <c r="D22" s="62"/>
      <c r="E22" s="62"/>
      <c r="F22" s="62"/>
      <c r="G22" s="62"/>
      <c r="H22" s="62"/>
      <c r="I22" s="62"/>
      <c r="J22" s="62"/>
      <c r="K22" s="62"/>
      <c r="L22" s="62"/>
      <c r="M22" s="62"/>
      <c r="N22" s="62"/>
      <c r="O22" s="62"/>
      <c r="P22" s="62"/>
      <c r="Q22" s="62"/>
      <c r="R22" s="62"/>
      <c r="S22" s="62"/>
      <c r="T22" s="62"/>
    </row>
    <row r="23" spans="1:20">
      <c r="A23" s="69" t="s">
        <v>2047</v>
      </c>
      <c r="B23" s="74">
        <v>22135</v>
      </c>
      <c r="C23" s="62"/>
      <c r="D23" s="62"/>
      <c r="E23" s="62"/>
      <c r="F23" s="62"/>
      <c r="G23" s="62"/>
      <c r="H23" s="62"/>
      <c r="I23" s="62"/>
      <c r="J23" s="62"/>
      <c r="K23" s="62"/>
      <c r="L23" s="62"/>
      <c r="M23" s="62"/>
      <c r="N23" s="62"/>
      <c r="O23" s="62"/>
      <c r="P23" s="62"/>
      <c r="Q23" s="62"/>
      <c r="R23" s="62"/>
      <c r="S23" s="62"/>
      <c r="T23" s="62"/>
    </row>
    <row r="24" spans="1:20">
      <c r="A24" s="68" t="s">
        <v>2050</v>
      </c>
      <c r="B24" s="74">
        <v>68700</v>
      </c>
      <c r="C24" s="62"/>
      <c r="D24" s="62"/>
      <c r="E24" s="62"/>
      <c r="F24" s="62"/>
      <c r="G24" s="62"/>
      <c r="H24" s="71" t="s">
        <v>2106</v>
      </c>
      <c r="I24" s="62"/>
      <c r="J24" s="62"/>
      <c r="K24" s="62"/>
      <c r="L24" s="62"/>
      <c r="M24" s="62"/>
      <c r="N24" s="62"/>
      <c r="O24" s="62"/>
      <c r="P24" s="62"/>
      <c r="Q24" s="62"/>
      <c r="R24" s="62"/>
      <c r="S24" s="62"/>
      <c r="T24" s="62"/>
    </row>
    <row r="25" spans="1:20">
      <c r="A25" s="69" t="s">
        <v>2051</v>
      </c>
      <c r="B25" s="74">
        <v>68700</v>
      </c>
      <c r="C25" s="62"/>
      <c r="D25" s="62"/>
      <c r="E25" s="62"/>
      <c r="F25" s="62"/>
      <c r="G25" s="62"/>
      <c r="H25" s="62"/>
      <c r="I25" s="62"/>
      <c r="J25" s="62"/>
      <c r="K25" s="62"/>
      <c r="L25" s="62"/>
      <c r="M25" s="62"/>
      <c r="N25" s="62"/>
      <c r="O25" s="62"/>
      <c r="P25" s="62"/>
      <c r="Q25" s="62"/>
      <c r="R25" s="62"/>
      <c r="S25" s="62"/>
      <c r="T25" s="62"/>
    </row>
    <row r="26" spans="3:20">
      <c r="C26" s="62"/>
      <c r="D26" s="62"/>
      <c r="E26" s="62"/>
      <c r="F26" s="62"/>
      <c r="G26" s="62"/>
      <c r="H26" s="62"/>
      <c r="I26" s="62"/>
      <c r="J26" s="62"/>
      <c r="K26" s="62"/>
      <c r="L26" s="62"/>
      <c r="M26" s="62"/>
      <c r="N26" s="62"/>
      <c r="O26" s="62"/>
      <c r="P26" s="62"/>
      <c r="Q26" s="62"/>
      <c r="R26" s="62"/>
      <c r="S26" s="62"/>
      <c r="T26" s="62"/>
    </row>
    <row r="27" spans="3:20">
      <c r="C27" s="62"/>
      <c r="D27" s="62"/>
      <c r="E27" s="62"/>
      <c r="F27" s="62"/>
      <c r="G27" s="62"/>
      <c r="H27" s="62"/>
      <c r="I27" s="62"/>
      <c r="J27" s="62"/>
      <c r="K27" s="62"/>
      <c r="L27" s="62"/>
      <c r="M27" s="62"/>
      <c r="N27" s="62"/>
      <c r="O27" s="62"/>
      <c r="P27" s="62"/>
      <c r="Q27" s="62"/>
      <c r="R27" s="62"/>
      <c r="S27" s="62"/>
      <c r="T27" s="62"/>
    </row>
    <row r="28" spans="3:20">
      <c r="C28" s="62"/>
      <c r="D28" s="62"/>
      <c r="E28" s="62"/>
      <c r="F28" s="62"/>
      <c r="G28" s="62"/>
      <c r="H28" s="62"/>
      <c r="I28" s="62"/>
      <c r="J28" s="62"/>
      <c r="K28" s="62"/>
      <c r="L28" s="62"/>
      <c r="M28" s="62"/>
      <c r="N28" s="62"/>
      <c r="O28" s="62"/>
      <c r="P28" s="62"/>
      <c r="Q28" s="62"/>
      <c r="R28" s="62"/>
      <c r="S28" s="62"/>
      <c r="T28" s="62"/>
    </row>
    <row r="29" spans="3:20">
      <c r="C29" s="62"/>
      <c r="D29" s="62"/>
      <c r="E29" s="62"/>
      <c r="F29" s="62"/>
      <c r="G29" s="62"/>
      <c r="H29" s="62"/>
      <c r="I29" s="62"/>
      <c r="J29" s="62"/>
      <c r="K29" s="62"/>
      <c r="L29" s="62"/>
      <c r="M29" s="62"/>
      <c r="N29" s="62"/>
      <c r="O29" s="62"/>
      <c r="P29" s="62"/>
      <c r="Q29" s="62"/>
      <c r="R29" s="62"/>
      <c r="S29" s="62"/>
      <c r="T29" s="62"/>
    </row>
    <row r="30" spans="3:20">
      <c r="C30" s="62"/>
      <c r="D30" s="62"/>
      <c r="E30" s="62"/>
      <c r="F30" s="62"/>
      <c r="G30" s="62"/>
      <c r="H30" s="62"/>
      <c r="I30" s="62"/>
      <c r="J30" s="62"/>
      <c r="K30" s="62"/>
      <c r="L30" s="62"/>
      <c r="M30" s="62"/>
      <c r="N30" s="62"/>
      <c r="O30" s="62"/>
      <c r="P30" s="62"/>
      <c r="Q30" s="62"/>
      <c r="R30" s="62"/>
      <c r="S30" s="62"/>
      <c r="T30" s="62"/>
    </row>
    <row r="31" spans="3:20">
      <c r="C31" s="62"/>
      <c r="D31" s="62"/>
      <c r="E31" s="62"/>
      <c r="F31" s="62"/>
      <c r="G31" s="62"/>
      <c r="H31" s="62"/>
      <c r="I31" s="62"/>
      <c r="J31" s="62"/>
      <c r="K31" s="62"/>
      <c r="L31" s="62"/>
      <c r="M31" s="62"/>
      <c r="N31" s="62"/>
      <c r="O31" s="62"/>
      <c r="P31" s="62"/>
      <c r="Q31" s="62"/>
      <c r="R31" s="62"/>
      <c r="S31" s="62"/>
      <c r="T31" s="62"/>
    </row>
    <row r="32" spans="3:20">
      <c r="C32" s="62"/>
      <c r="D32" s="62"/>
      <c r="E32" s="62"/>
      <c r="F32" s="62"/>
      <c r="G32" s="62"/>
      <c r="H32" s="62"/>
      <c r="I32" s="62"/>
      <c r="J32" s="62"/>
      <c r="K32" s="62"/>
      <c r="L32" s="62"/>
      <c r="M32" s="62"/>
      <c r="N32" s="62"/>
      <c r="O32" s="62"/>
      <c r="P32" s="62"/>
      <c r="Q32" s="62"/>
      <c r="R32" s="62"/>
      <c r="S32" s="62"/>
      <c r="T32" s="62"/>
    </row>
    <row r="33" spans="3:20">
      <c r="C33" s="62"/>
      <c r="D33" s="62"/>
      <c r="E33" s="62"/>
      <c r="F33" s="62"/>
      <c r="G33" s="62"/>
      <c r="H33" s="62"/>
      <c r="I33" s="62"/>
      <c r="J33" s="62"/>
      <c r="K33" s="62"/>
      <c r="L33" s="62"/>
      <c r="M33" s="62"/>
      <c r="N33" s="62"/>
      <c r="O33" s="62"/>
      <c r="P33" s="62"/>
      <c r="Q33" s="62"/>
      <c r="R33" s="62"/>
      <c r="S33" s="62"/>
      <c r="T33" s="62"/>
    </row>
    <row r="34" spans="1:20">
      <c r="A34" s="73"/>
      <c r="B34" s="73"/>
      <c r="C34" s="73"/>
      <c r="D34" s="73"/>
      <c r="E34" s="73"/>
      <c r="F34" s="73"/>
      <c r="G34" s="73"/>
      <c r="H34" s="73"/>
      <c r="I34" s="73"/>
      <c r="J34" s="73"/>
      <c r="K34" s="73"/>
      <c r="L34" s="73"/>
      <c r="M34" s="73"/>
      <c r="N34" s="73"/>
      <c r="O34" s="73"/>
      <c r="P34" s="73"/>
      <c r="Q34" s="73"/>
      <c r="R34" s="73"/>
      <c r="S34" s="73"/>
      <c r="T34" s="73"/>
    </row>
    <row r="35" spans="1:20">
      <c r="A35" s="73"/>
      <c r="B35" s="73"/>
      <c r="C35" s="73"/>
      <c r="D35" s="73"/>
      <c r="E35" s="73"/>
      <c r="F35" s="73"/>
      <c r="G35" s="73"/>
      <c r="H35" s="73"/>
      <c r="I35" s="73"/>
      <c r="J35" s="73"/>
      <c r="K35" s="73"/>
      <c r="L35" s="73"/>
      <c r="M35" s="73"/>
      <c r="N35" s="73"/>
      <c r="O35" s="73"/>
      <c r="P35" s="73"/>
      <c r="Q35" s="73"/>
      <c r="R35" s="73"/>
      <c r="S35" s="73"/>
      <c r="T35" s="73"/>
    </row>
    <row r="36" spans="1:20">
      <c r="A36" s="73"/>
      <c r="B36" s="73"/>
      <c r="C36" s="73"/>
      <c r="D36" s="73"/>
      <c r="E36" s="73"/>
      <c r="F36" s="73"/>
      <c r="G36" s="73"/>
      <c r="H36" s="73"/>
      <c r="I36" s="73"/>
      <c r="J36" s="73"/>
      <c r="K36" s="73"/>
      <c r="L36" s="73"/>
      <c r="M36" s="73"/>
      <c r="N36" s="73"/>
      <c r="O36" s="73"/>
      <c r="P36" s="73"/>
      <c r="Q36" s="73"/>
      <c r="R36" s="73"/>
      <c r="S36" s="73"/>
      <c r="T36" s="73"/>
    </row>
    <row r="37" spans="1:20">
      <c r="A37" s="73"/>
      <c r="B37" s="73"/>
      <c r="C37" s="73"/>
      <c r="D37" s="73"/>
      <c r="E37" s="73"/>
      <c r="F37" s="73"/>
      <c r="G37" s="73"/>
      <c r="H37" s="73"/>
      <c r="I37" s="73"/>
      <c r="J37" s="73"/>
      <c r="K37" s="73"/>
      <c r="L37" s="73"/>
      <c r="M37" s="73"/>
      <c r="N37" s="73"/>
      <c r="O37" s="73"/>
      <c r="P37" s="73"/>
      <c r="Q37" s="73"/>
      <c r="R37" s="73"/>
      <c r="S37" s="73"/>
      <c r="T37" s="73"/>
    </row>
    <row r="38" spans="1:20">
      <c r="A38" s="73"/>
      <c r="B38" s="73"/>
      <c r="C38" s="73"/>
      <c r="D38" s="73"/>
      <c r="E38" s="73"/>
      <c r="F38" s="73"/>
      <c r="G38" s="73"/>
      <c r="H38" s="73"/>
      <c r="I38" s="73"/>
      <c r="J38" s="73"/>
      <c r="K38" s="73"/>
      <c r="L38" s="73"/>
      <c r="M38" s="73"/>
      <c r="N38" s="73"/>
      <c r="O38" s="73"/>
      <c r="P38" s="73"/>
      <c r="Q38" s="73"/>
      <c r="R38" s="73"/>
      <c r="S38" s="73"/>
      <c r="T38" s="73"/>
    </row>
    <row r="39" spans="1:20">
      <c r="A39" s="73"/>
      <c r="B39" s="73"/>
      <c r="C39" s="73"/>
      <c r="D39" s="73"/>
      <c r="E39" s="73"/>
      <c r="F39" s="73"/>
      <c r="G39" s="73"/>
      <c r="H39" s="73"/>
      <c r="I39" s="73"/>
      <c r="J39" s="73"/>
      <c r="K39" s="73"/>
      <c r="L39" s="73"/>
      <c r="M39" s="73"/>
      <c r="N39" s="73"/>
      <c r="O39" s="73"/>
      <c r="P39" s="73"/>
      <c r="Q39" s="73"/>
      <c r="R39" s="73"/>
      <c r="S39" s="73"/>
      <c r="T39" s="73"/>
    </row>
    <row r="40" spans="1:20">
      <c r="A40" s="73"/>
      <c r="B40" s="73"/>
      <c r="C40" s="73"/>
      <c r="D40" s="73"/>
      <c r="E40" s="73"/>
      <c r="F40" s="73"/>
      <c r="G40" s="73"/>
      <c r="H40" s="73"/>
      <c r="I40" s="73"/>
      <c r="J40" s="73"/>
      <c r="K40" s="73"/>
      <c r="L40" s="73"/>
      <c r="M40" s="73"/>
      <c r="N40" s="73"/>
      <c r="O40" s="73"/>
      <c r="P40" s="73"/>
      <c r="Q40" s="73"/>
      <c r="R40" s="73"/>
      <c r="S40" s="73"/>
      <c r="T40" s="73"/>
    </row>
    <row r="41" spans="1:20">
      <c r="A41" s="73"/>
      <c r="B41" s="73"/>
      <c r="C41" s="73"/>
      <c r="D41" s="73"/>
      <c r="E41" s="73"/>
      <c r="F41" s="73"/>
      <c r="G41" s="73"/>
      <c r="H41" s="73"/>
      <c r="I41" s="73"/>
      <c r="J41" s="73"/>
      <c r="K41" s="73"/>
      <c r="L41" s="73"/>
      <c r="M41" s="73"/>
      <c r="N41" s="73"/>
      <c r="O41" s="73"/>
      <c r="P41" s="73"/>
      <c r="Q41" s="73"/>
      <c r="R41" s="73"/>
      <c r="S41" s="73"/>
      <c r="T41" s="73"/>
    </row>
    <row r="42" spans="1:20">
      <c r="A42" s="73"/>
      <c r="B42" s="73"/>
      <c r="C42" s="73"/>
      <c r="D42" s="73"/>
      <c r="E42" s="73"/>
      <c r="F42" s="73"/>
      <c r="G42" s="73"/>
      <c r="H42" s="73"/>
      <c r="I42" s="73"/>
      <c r="J42" s="73"/>
      <c r="K42" s="73"/>
      <c r="L42" s="73"/>
      <c r="M42" s="73"/>
      <c r="N42" s="73"/>
      <c r="O42" s="73"/>
      <c r="P42" s="73"/>
      <c r="Q42" s="73"/>
      <c r="R42" s="73"/>
      <c r="S42" s="73"/>
      <c r="T42" s="73"/>
    </row>
    <row r="43" spans="1:20">
      <c r="A43" s="73"/>
      <c r="B43" s="73"/>
      <c r="C43" s="73"/>
      <c r="D43" s="73"/>
      <c r="E43" s="73"/>
      <c r="F43" s="73"/>
      <c r="G43" s="73"/>
      <c r="H43" s="73"/>
      <c r="I43" s="73"/>
      <c r="J43" s="73"/>
      <c r="K43" s="73"/>
      <c r="L43" s="73"/>
      <c r="M43" s="73"/>
      <c r="N43" s="73"/>
      <c r="O43" s="73"/>
      <c r="P43" s="73"/>
      <c r="Q43" s="73"/>
      <c r="R43" s="73"/>
      <c r="S43" s="73"/>
      <c r="T43" s="73"/>
    </row>
    <row r="44" spans="1:20">
      <c r="A44" s="73"/>
      <c r="B44" s="73"/>
      <c r="C44" s="73"/>
      <c r="D44" s="73"/>
      <c r="E44" s="73"/>
      <c r="F44" s="73"/>
      <c r="G44" s="73"/>
      <c r="H44" s="73"/>
      <c r="I44" s="73"/>
      <c r="J44" s="73"/>
      <c r="K44" s="73"/>
      <c r="L44" s="73"/>
      <c r="M44" s="73"/>
      <c r="N44" s="73"/>
      <c r="O44" s="73"/>
      <c r="P44" s="73"/>
      <c r="Q44" s="73"/>
      <c r="R44" s="73"/>
      <c r="S44" s="73"/>
      <c r="T44" s="73"/>
    </row>
    <row r="45" spans="1:20">
      <c r="A45" s="73"/>
      <c r="B45" s="73"/>
      <c r="C45" s="73"/>
      <c r="D45" s="73"/>
      <c r="E45" s="73"/>
      <c r="F45" s="73"/>
      <c r="G45" s="73"/>
      <c r="H45" s="73"/>
      <c r="I45" s="73"/>
      <c r="J45" s="73"/>
      <c r="K45" s="73"/>
      <c r="L45" s="73"/>
      <c r="M45" s="73"/>
      <c r="N45" s="73"/>
      <c r="O45" s="73"/>
      <c r="P45" s="73"/>
      <c r="Q45" s="73"/>
      <c r="R45" s="73"/>
      <c r="S45" s="73"/>
      <c r="T45" s="73"/>
    </row>
    <row r="46" spans="1:20">
      <c r="A46" s="73"/>
      <c r="B46" s="73"/>
      <c r="C46" s="73"/>
      <c r="D46" s="73"/>
      <c r="E46" s="73"/>
      <c r="F46" s="73"/>
      <c r="G46" s="73"/>
      <c r="H46" s="73"/>
      <c r="I46" s="73"/>
      <c r="J46" s="73"/>
      <c r="K46" s="73"/>
      <c r="L46" s="73"/>
      <c r="M46" s="73"/>
      <c r="N46" s="73"/>
      <c r="O46" s="73"/>
      <c r="P46" s="73"/>
      <c r="Q46" s="73"/>
      <c r="R46" s="73"/>
      <c r="S46" s="73"/>
      <c r="T46" s="73"/>
    </row>
    <row r="47" spans="1:20">
      <c r="A47" s="73"/>
      <c r="B47" s="73"/>
      <c r="C47" s="73"/>
      <c r="D47" s="73"/>
      <c r="E47" s="73"/>
      <c r="F47" s="73"/>
      <c r="G47" s="73"/>
      <c r="H47" s="73"/>
      <c r="I47" s="73"/>
      <c r="J47" s="73"/>
      <c r="K47" s="73"/>
      <c r="L47" s="73"/>
      <c r="M47" s="73"/>
      <c r="N47" s="73"/>
      <c r="O47" s="73"/>
      <c r="P47" s="73"/>
      <c r="Q47" s="73"/>
      <c r="R47" s="73"/>
      <c r="S47" s="73"/>
      <c r="T47" s="73"/>
    </row>
    <row r="48" spans="1:20">
      <c r="A48" s="73"/>
      <c r="B48" s="73"/>
      <c r="C48" s="73"/>
      <c r="D48" s="73"/>
      <c r="E48" s="73"/>
      <c r="F48" s="73"/>
      <c r="G48" s="73"/>
      <c r="H48" s="73"/>
      <c r="I48" s="73"/>
      <c r="J48" s="73"/>
      <c r="K48" s="73"/>
      <c r="L48" s="73"/>
      <c r="M48" s="73"/>
      <c r="N48" s="73"/>
      <c r="O48" s="73"/>
      <c r="P48" s="73"/>
      <c r="Q48" s="73"/>
      <c r="R48" s="73"/>
      <c r="S48" s="73"/>
      <c r="T48" s="73"/>
    </row>
    <row r="49" spans="1:20">
      <c r="A49" s="73"/>
      <c r="B49" s="73"/>
      <c r="C49" s="73"/>
      <c r="D49" s="73"/>
      <c r="E49" s="73"/>
      <c r="F49" s="73"/>
      <c r="G49" s="73"/>
      <c r="H49" s="73"/>
      <c r="I49" s="73"/>
      <c r="J49" s="73"/>
      <c r="K49" s="73"/>
      <c r="L49" s="73"/>
      <c r="M49" s="73"/>
      <c r="N49" s="73"/>
      <c r="O49" s="73"/>
      <c r="P49" s="73"/>
      <c r="Q49" s="73"/>
      <c r="R49" s="73"/>
      <c r="S49" s="73"/>
      <c r="T49" s="73"/>
    </row>
    <row r="50" spans="1:20">
      <c r="A50" s="73"/>
      <c r="B50" s="73"/>
      <c r="C50" s="73"/>
      <c r="D50" s="73"/>
      <c r="E50" s="73"/>
      <c r="F50" s="73"/>
      <c r="G50" s="73"/>
      <c r="H50" s="73"/>
      <c r="I50" s="73"/>
      <c r="J50" s="73"/>
      <c r="K50" s="73"/>
      <c r="L50" s="73"/>
      <c r="M50" s="73"/>
      <c r="N50" s="73"/>
      <c r="O50" s="73"/>
      <c r="P50" s="73"/>
      <c r="Q50" s="73"/>
      <c r="R50" s="73"/>
      <c r="S50" s="73"/>
      <c r="T50" s="73"/>
    </row>
    <row r="51" spans="1:20">
      <c r="A51" s="73"/>
      <c r="B51" s="73"/>
      <c r="C51" s="73"/>
      <c r="D51" s="73"/>
      <c r="E51" s="73"/>
      <c r="F51" s="73"/>
      <c r="G51" s="73"/>
      <c r="H51" s="73"/>
      <c r="I51" s="73"/>
      <c r="J51" s="73"/>
      <c r="K51" s="73"/>
      <c r="L51" s="73"/>
      <c r="M51" s="73"/>
      <c r="N51" s="73"/>
      <c r="O51" s="73"/>
      <c r="P51" s="73"/>
      <c r="Q51" s="73"/>
      <c r="R51" s="73"/>
      <c r="S51" s="73"/>
      <c r="T51" s="73"/>
    </row>
    <row r="52" spans="1:20">
      <c r="A52" s="73"/>
      <c r="B52" s="73"/>
      <c r="C52" s="73"/>
      <c r="D52" s="73"/>
      <c r="E52" s="73"/>
      <c r="F52" s="73"/>
      <c r="G52" s="73"/>
      <c r="H52" s="73"/>
      <c r="I52" s="73"/>
      <c r="J52" s="73"/>
      <c r="K52" s="73"/>
      <c r="L52" s="73"/>
      <c r="M52" s="73"/>
      <c r="N52" s="73"/>
      <c r="O52" s="73"/>
      <c r="P52" s="73"/>
      <c r="Q52" s="73"/>
      <c r="R52" s="73"/>
      <c r="S52" s="73"/>
      <c r="T52" s="73"/>
    </row>
    <row r="53" spans="1:20">
      <c r="A53" s="73"/>
      <c r="B53" s="73"/>
      <c r="C53" s="73"/>
      <c r="D53" s="73"/>
      <c r="E53" s="73"/>
      <c r="F53" s="73"/>
      <c r="G53" s="73"/>
      <c r="H53" s="73"/>
      <c r="I53" s="73"/>
      <c r="J53" s="73"/>
      <c r="K53" s="73"/>
      <c r="L53" s="73"/>
      <c r="M53" s="73"/>
      <c r="N53" s="73"/>
      <c r="O53" s="73"/>
      <c r="P53" s="73"/>
      <c r="Q53" s="73"/>
      <c r="R53" s="73"/>
      <c r="S53" s="73"/>
      <c r="T53" s="73"/>
    </row>
    <row r="54" spans="1:20">
      <c r="A54" s="73"/>
      <c r="B54" s="73"/>
      <c r="C54" s="73"/>
      <c r="D54" s="73"/>
      <c r="E54" s="73"/>
      <c r="F54" s="73"/>
      <c r="G54" s="73"/>
      <c r="H54" s="73"/>
      <c r="I54" s="73"/>
      <c r="J54" s="73"/>
      <c r="K54" s="73"/>
      <c r="L54" s="73"/>
      <c r="M54" s="73"/>
      <c r="N54" s="73"/>
      <c r="O54" s="73"/>
      <c r="P54" s="73"/>
      <c r="Q54" s="73"/>
      <c r="R54" s="73"/>
      <c r="S54" s="73"/>
      <c r="T54" s="73"/>
    </row>
    <row r="55" spans="1:20">
      <c r="A55" s="73"/>
      <c r="B55" s="73"/>
      <c r="C55" s="73"/>
      <c r="D55" s="73"/>
      <c r="E55" s="73"/>
      <c r="F55" s="73"/>
      <c r="G55" s="73"/>
      <c r="H55" s="73"/>
      <c r="I55" s="73"/>
      <c r="J55" s="73"/>
      <c r="K55" s="73"/>
      <c r="L55" s="73"/>
      <c r="M55" s="73"/>
      <c r="N55" s="73"/>
      <c r="O55" s="73"/>
      <c r="P55" s="73"/>
      <c r="Q55" s="73"/>
      <c r="R55" s="73"/>
      <c r="S55" s="73"/>
      <c r="T55" s="73"/>
    </row>
    <row r="56" spans="1:20">
      <c r="A56" s="73"/>
      <c r="B56" s="73"/>
      <c r="C56" s="73"/>
      <c r="D56" s="73"/>
      <c r="E56" s="73"/>
      <c r="F56" s="73"/>
      <c r="G56" s="73"/>
      <c r="H56" s="73"/>
      <c r="I56" s="73"/>
      <c r="J56" s="73"/>
      <c r="K56" s="73"/>
      <c r="L56" s="73"/>
      <c r="M56" s="73"/>
      <c r="N56" s="73"/>
      <c r="O56" s="73"/>
      <c r="P56" s="73"/>
      <c r="Q56" s="73"/>
      <c r="R56" s="73"/>
      <c r="S56" s="73"/>
      <c r="T56" s="73"/>
    </row>
    <row r="57" spans="1:20">
      <c r="A57" s="73"/>
      <c r="B57" s="73"/>
      <c r="C57" s="73"/>
      <c r="D57" s="73"/>
      <c r="E57" s="73"/>
      <c r="F57" s="73"/>
      <c r="G57" s="73"/>
      <c r="H57" s="73"/>
      <c r="I57" s="73"/>
      <c r="J57" s="73"/>
      <c r="K57" s="73"/>
      <c r="L57" s="73"/>
      <c r="M57" s="73"/>
      <c r="N57" s="73"/>
      <c r="O57" s="73"/>
      <c r="P57" s="73"/>
      <c r="Q57" s="73"/>
      <c r="R57" s="73"/>
      <c r="S57" s="73"/>
      <c r="T57" s="73"/>
    </row>
    <row r="58" spans="1:20">
      <c r="A58" s="73"/>
      <c r="B58" s="73"/>
      <c r="C58" s="73"/>
      <c r="D58" s="73"/>
      <c r="E58" s="73"/>
      <c r="F58" s="73"/>
      <c r="G58" s="73"/>
      <c r="H58" s="73"/>
      <c r="I58" s="73"/>
      <c r="J58" s="73"/>
      <c r="K58" s="73"/>
      <c r="L58" s="73"/>
      <c r="M58" s="73"/>
      <c r="N58" s="73"/>
      <c r="O58" s="73"/>
      <c r="P58" s="73"/>
      <c r="Q58" s="73"/>
      <c r="R58" s="73"/>
      <c r="S58" s="73"/>
      <c r="T58" s="73"/>
    </row>
    <row r="59" spans="1:20">
      <c r="A59" s="73"/>
      <c r="B59" s="73"/>
      <c r="C59" s="73"/>
      <c r="D59" s="73"/>
      <c r="E59" s="73"/>
      <c r="F59" s="73"/>
      <c r="G59" s="73"/>
      <c r="H59" s="73"/>
      <c r="I59" s="73"/>
      <c r="J59" s="73"/>
      <c r="K59" s="73"/>
      <c r="L59" s="73"/>
      <c r="M59" s="73"/>
      <c r="N59" s="73"/>
      <c r="O59" s="73"/>
      <c r="P59" s="73"/>
      <c r="Q59" s="73"/>
      <c r="R59" s="73"/>
      <c r="S59" s="73"/>
      <c r="T59" s="73"/>
    </row>
    <row r="60" spans="1:20">
      <c r="A60" s="73"/>
      <c r="B60" s="73"/>
      <c r="C60" s="73"/>
      <c r="D60" s="73"/>
      <c r="E60" s="73"/>
      <c r="F60" s="73"/>
      <c r="G60" s="73"/>
      <c r="H60" s="73"/>
      <c r="I60" s="73"/>
      <c r="J60" s="73"/>
      <c r="K60" s="73"/>
      <c r="L60" s="73"/>
      <c r="M60" s="73"/>
      <c r="N60" s="73"/>
      <c r="O60" s="73"/>
      <c r="P60" s="73"/>
      <c r="Q60" s="73"/>
      <c r="R60" s="73"/>
      <c r="S60" s="73"/>
      <c r="T60" s="73"/>
    </row>
    <row r="61" spans="1:20">
      <c r="A61" s="73"/>
      <c r="B61" s="73"/>
      <c r="C61" s="73"/>
      <c r="D61" s="73"/>
      <c r="E61" s="73"/>
      <c r="F61" s="73"/>
      <c r="G61" s="73"/>
      <c r="H61" s="73"/>
      <c r="I61" s="73"/>
      <c r="J61" s="73"/>
      <c r="K61" s="73"/>
      <c r="L61" s="73"/>
      <c r="M61" s="73"/>
      <c r="N61" s="73"/>
      <c r="O61" s="73"/>
      <c r="P61" s="73"/>
      <c r="Q61" s="73"/>
      <c r="R61" s="73"/>
      <c r="S61" s="73"/>
      <c r="T61" s="73"/>
    </row>
    <row r="62" spans="1:20">
      <c r="A62" s="73"/>
      <c r="B62" s="73"/>
      <c r="C62" s="73"/>
      <c r="D62" s="73"/>
      <c r="E62" s="73"/>
      <c r="F62" s="73"/>
      <c r="G62" s="73"/>
      <c r="H62" s="73"/>
      <c r="I62" s="73"/>
      <c r="J62" s="73"/>
      <c r="K62" s="73"/>
      <c r="L62" s="73"/>
      <c r="M62" s="73"/>
      <c r="N62" s="73"/>
      <c r="O62" s="73"/>
      <c r="P62" s="73"/>
      <c r="Q62" s="73"/>
      <c r="R62" s="73"/>
      <c r="S62" s="73"/>
      <c r="T62" s="73"/>
    </row>
    <row r="63" spans="1:20">
      <c r="A63" s="73"/>
      <c r="B63" s="73"/>
      <c r="C63" s="73"/>
      <c r="D63" s="73"/>
      <c r="E63" s="73"/>
      <c r="F63" s="73"/>
      <c r="G63" s="73"/>
      <c r="H63" s="73"/>
      <c r="I63" s="73"/>
      <c r="J63" s="73"/>
      <c r="K63" s="73"/>
      <c r="L63" s="73"/>
      <c r="M63" s="73"/>
      <c r="N63" s="73"/>
      <c r="O63" s="73"/>
      <c r="P63" s="73"/>
      <c r="Q63" s="73"/>
      <c r="R63" s="73"/>
      <c r="S63" s="73"/>
      <c r="T63" s="73"/>
    </row>
    <row r="64" spans="1:20">
      <c r="A64" s="73"/>
      <c r="B64" s="73"/>
      <c r="C64" s="73"/>
      <c r="D64" s="73"/>
      <c r="E64" s="73"/>
      <c r="F64" s="73"/>
      <c r="G64" s="73"/>
      <c r="H64" s="73"/>
      <c r="I64" s="73"/>
      <c r="J64" s="73"/>
      <c r="K64" s="73"/>
      <c r="L64" s="73"/>
      <c r="M64" s="73"/>
      <c r="N64" s="73"/>
      <c r="O64" s="73"/>
      <c r="P64" s="73"/>
      <c r="Q64" s="73"/>
      <c r="R64" s="73"/>
      <c r="S64" s="73"/>
      <c r="T64" s="73"/>
    </row>
  </sheetData>
  <mergeCells count="1">
    <mergeCell ref="A1:B1"/>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P63"/>
  <sheetViews>
    <sheetView view="pageBreakPreview" zoomScale="115" zoomScaleNormal="100" zoomScaleSheetLayoutView="115" workbookViewId="0">
      <selection activeCell="C13" sqref="C13"/>
    </sheetView>
  </sheetViews>
  <sheetFormatPr defaultColWidth="9" defaultRowHeight="14.4"/>
  <cols>
    <col min="1" max="1" width="82.6296296296296" customWidth="1"/>
    <col min="2" max="2" width="27.6296296296296" customWidth="1"/>
  </cols>
  <sheetData>
    <row r="1" ht="25.8" spans="1:16">
      <c r="A1" s="60" t="s">
        <v>77</v>
      </c>
      <c r="B1" s="60"/>
      <c r="C1" s="61"/>
      <c r="D1" s="62"/>
      <c r="E1" s="62"/>
      <c r="F1" s="62"/>
      <c r="G1" s="62"/>
      <c r="H1" s="62"/>
      <c r="I1" s="62"/>
      <c r="J1" s="62"/>
      <c r="K1" s="62"/>
      <c r="L1" s="62"/>
      <c r="M1" s="62"/>
      <c r="N1" s="62"/>
      <c r="O1" s="62"/>
      <c r="P1" s="62"/>
    </row>
    <row r="2" spans="1:16">
      <c r="A2" s="63" t="s">
        <v>76</v>
      </c>
      <c r="B2" s="64" t="s">
        <v>88</v>
      </c>
      <c r="C2" s="62"/>
      <c r="D2" s="62"/>
      <c r="E2" s="62"/>
      <c r="F2" s="62"/>
      <c r="G2" s="62"/>
      <c r="H2" s="62"/>
      <c r="I2" s="62"/>
      <c r="J2" s="62"/>
      <c r="K2" s="62"/>
      <c r="L2" s="62"/>
      <c r="M2" s="62"/>
      <c r="N2" s="62"/>
      <c r="O2" s="62"/>
      <c r="P2" s="62"/>
    </row>
    <row r="3" spans="1:16">
      <c r="A3" s="65" t="s">
        <v>239</v>
      </c>
      <c r="B3" s="66" t="s">
        <v>240</v>
      </c>
      <c r="C3" s="62"/>
      <c r="D3" s="62"/>
      <c r="E3" s="62"/>
      <c r="F3" s="62"/>
      <c r="G3" s="62"/>
      <c r="H3" s="62"/>
      <c r="I3" s="62"/>
      <c r="J3" s="62"/>
      <c r="K3" s="62"/>
      <c r="L3" s="62"/>
      <c r="M3" s="62"/>
      <c r="N3" s="62"/>
      <c r="O3" s="62"/>
      <c r="P3" s="62"/>
    </row>
    <row r="4" spans="1:16">
      <c r="A4" s="65" t="s">
        <v>97</v>
      </c>
      <c r="B4" s="67">
        <f>B5+B7+B9+B11+B13+B15+B18+B20+B23+B25+B27+B29</f>
        <v>82003.751</v>
      </c>
      <c r="C4" s="62"/>
      <c r="D4" s="62"/>
      <c r="E4" s="62"/>
      <c r="F4" s="62"/>
      <c r="G4" s="62"/>
      <c r="H4" s="62"/>
      <c r="I4" s="62"/>
      <c r="J4" s="62"/>
      <c r="K4" s="62"/>
      <c r="L4" s="62"/>
      <c r="M4" s="62"/>
      <c r="N4" s="62"/>
      <c r="O4" s="62"/>
      <c r="P4" s="62"/>
    </row>
    <row r="5" spans="1:16">
      <c r="A5" s="68" t="s">
        <v>1762</v>
      </c>
      <c r="B5" s="67">
        <v>5000</v>
      </c>
      <c r="C5" s="62"/>
      <c r="D5" s="62"/>
      <c r="E5" s="62"/>
      <c r="F5" s="62"/>
      <c r="G5" s="62"/>
      <c r="H5" s="62"/>
      <c r="I5" s="62"/>
      <c r="J5" s="62"/>
      <c r="K5" s="62"/>
      <c r="L5" s="62"/>
      <c r="M5" s="62"/>
      <c r="N5" s="62"/>
      <c r="O5" s="62"/>
      <c r="P5" s="62"/>
    </row>
    <row r="6" spans="1:16">
      <c r="A6" s="69" t="s">
        <v>1767</v>
      </c>
      <c r="B6" s="67">
        <v>5000</v>
      </c>
      <c r="C6" s="62"/>
      <c r="D6" s="62"/>
      <c r="E6" s="62"/>
      <c r="F6" s="62"/>
      <c r="G6" s="62"/>
      <c r="H6" s="62"/>
      <c r="I6" s="62"/>
      <c r="J6" s="62"/>
      <c r="K6" s="62"/>
      <c r="L6" s="62"/>
      <c r="M6" s="62"/>
      <c r="N6" s="62"/>
      <c r="O6" s="62"/>
      <c r="P6" s="62"/>
    </row>
    <row r="7" spans="1:16">
      <c r="A7" s="68" t="s">
        <v>1773</v>
      </c>
      <c r="B7" s="67">
        <v>500</v>
      </c>
      <c r="C7" s="62"/>
      <c r="D7" s="62"/>
      <c r="E7" s="62"/>
      <c r="F7" s="62"/>
      <c r="G7" s="62"/>
      <c r="H7" s="62"/>
      <c r="I7" s="62"/>
      <c r="J7" s="62"/>
      <c r="K7" s="62"/>
      <c r="L7" s="62"/>
      <c r="M7" s="62"/>
      <c r="N7" s="62"/>
      <c r="O7" s="62"/>
      <c r="P7" s="62"/>
    </row>
    <row r="8" spans="1:16">
      <c r="A8" s="69" t="s">
        <v>1774</v>
      </c>
      <c r="B8" s="67">
        <v>500</v>
      </c>
      <c r="C8" s="62"/>
      <c r="D8" s="62"/>
      <c r="E8" s="62"/>
      <c r="F8" s="62"/>
      <c r="G8" s="62"/>
      <c r="H8" s="62"/>
      <c r="I8" s="62"/>
      <c r="J8" s="62"/>
      <c r="K8" s="62"/>
      <c r="L8" s="62"/>
      <c r="M8" s="62"/>
      <c r="N8" s="62"/>
      <c r="O8" s="62"/>
      <c r="P8" s="62"/>
    </row>
    <row r="9" spans="1:16">
      <c r="A9" s="68" t="s">
        <v>1801</v>
      </c>
      <c r="B9" s="70">
        <v>1533.92</v>
      </c>
      <c r="C9" s="62"/>
      <c r="D9" s="62"/>
      <c r="E9" s="62"/>
      <c r="F9" s="62"/>
      <c r="G9" s="62"/>
      <c r="H9" s="62"/>
      <c r="I9" s="62"/>
      <c r="J9" s="62"/>
      <c r="K9" s="62"/>
      <c r="L9" s="62"/>
      <c r="M9" s="62"/>
      <c r="N9" s="62"/>
      <c r="O9" s="62"/>
      <c r="P9" s="62"/>
    </row>
    <row r="10" spans="1:16">
      <c r="A10" s="69" t="s">
        <v>1825</v>
      </c>
      <c r="B10" s="67">
        <v>1533.92</v>
      </c>
      <c r="C10" s="62"/>
      <c r="D10" s="62"/>
      <c r="E10" s="62"/>
      <c r="F10" s="62"/>
      <c r="G10" s="62"/>
      <c r="H10" s="62"/>
      <c r="I10" s="62"/>
      <c r="J10" s="62"/>
      <c r="K10" s="62"/>
      <c r="L10" s="62"/>
      <c r="M10" s="62"/>
      <c r="N10" s="62"/>
      <c r="O10" s="62"/>
      <c r="P10" s="62"/>
    </row>
    <row r="11" spans="1:16">
      <c r="A11" s="68" t="s">
        <v>1840</v>
      </c>
      <c r="B11" s="70">
        <v>16000</v>
      </c>
      <c r="C11" s="62"/>
      <c r="D11" s="62"/>
      <c r="E11" s="62"/>
      <c r="F11" s="62"/>
      <c r="G11" s="62"/>
      <c r="H11" s="62"/>
      <c r="I11" s="62"/>
      <c r="J11" s="62"/>
      <c r="K11" s="62"/>
      <c r="L11" s="62"/>
      <c r="M11" s="62"/>
      <c r="N11" s="62"/>
      <c r="O11" s="62"/>
      <c r="P11" s="62"/>
    </row>
    <row r="12" spans="1:16">
      <c r="A12" s="69" t="s">
        <v>1850</v>
      </c>
      <c r="B12" s="67">
        <v>16000</v>
      </c>
      <c r="C12" s="62"/>
      <c r="D12" s="62"/>
      <c r="E12" s="62"/>
      <c r="F12" s="62"/>
      <c r="G12" s="62"/>
      <c r="H12" s="62"/>
      <c r="I12" s="62"/>
      <c r="J12" s="62"/>
      <c r="K12" s="62"/>
      <c r="L12" s="62"/>
      <c r="M12" s="62"/>
      <c r="N12" s="62"/>
      <c r="O12" s="62"/>
      <c r="P12" s="62"/>
    </row>
    <row r="13" spans="1:16">
      <c r="A13" s="68" t="s">
        <v>1872</v>
      </c>
      <c r="B13" s="67">
        <v>567.65</v>
      </c>
      <c r="C13" s="62"/>
      <c r="D13" s="62"/>
      <c r="E13" s="62"/>
      <c r="F13" s="62"/>
      <c r="G13" s="62"/>
      <c r="H13" s="62"/>
      <c r="I13" s="62"/>
      <c r="J13" s="62"/>
      <c r="K13" s="62"/>
      <c r="L13" s="62"/>
      <c r="M13" s="62"/>
      <c r="N13" s="62"/>
      <c r="O13" s="62"/>
      <c r="P13" s="62"/>
    </row>
    <row r="14" spans="1:16">
      <c r="A14" s="69" t="s">
        <v>1873</v>
      </c>
      <c r="B14" s="67">
        <v>567.65</v>
      </c>
      <c r="C14" s="62"/>
      <c r="D14" s="62"/>
      <c r="E14" s="62"/>
      <c r="F14" s="62"/>
      <c r="G14" s="62"/>
      <c r="H14" s="62"/>
      <c r="I14" s="62"/>
      <c r="J14" s="62"/>
      <c r="K14" s="62"/>
      <c r="L14" s="62"/>
      <c r="M14" s="62"/>
      <c r="N14" s="62"/>
      <c r="O14" s="62"/>
      <c r="P14" s="62"/>
    </row>
    <row r="15" spans="1:16">
      <c r="A15" s="68" t="s">
        <v>1877</v>
      </c>
      <c r="B15" s="67">
        <f>SUM(B16:B17)</f>
        <v>6476.76</v>
      </c>
      <c r="C15" s="62"/>
      <c r="D15" s="62"/>
      <c r="E15" s="62"/>
      <c r="F15" s="62"/>
      <c r="G15" s="62"/>
      <c r="H15" s="62"/>
      <c r="I15" s="62"/>
      <c r="J15" s="62"/>
      <c r="K15" s="62"/>
      <c r="L15" s="62"/>
      <c r="M15" s="62"/>
      <c r="N15" s="62"/>
      <c r="O15" s="62"/>
      <c r="P15" s="62"/>
    </row>
    <row r="16" spans="1:16">
      <c r="A16" s="69" t="s">
        <v>1873</v>
      </c>
      <c r="B16" s="67">
        <v>1845.76</v>
      </c>
      <c r="C16" s="62"/>
      <c r="D16" s="62"/>
      <c r="E16" s="62"/>
      <c r="F16" s="62"/>
      <c r="G16" s="62"/>
      <c r="H16" s="62"/>
      <c r="I16" s="62"/>
      <c r="J16" s="62"/>
      <c r="K16" s="62"/>
      <c r="L16" s="62"/>
      <c r="M16" s="62"/>
      <c r="N16" s="62"/>
      <c r="O16" s="62"/>
      <c r="P16" s="62"/>
    </row>
    <row r="17" spans="1:16">
      <c r="A17" s="69" t="s">
        <v>1884</v>
      </c>
      <c r="B17" s="67">
        <v>4631</v>
      </c>
      <c r="C17" s="62"/>
      <c r="D17" s="62"/>
      <c r="E17" s="62"/>
      <c r="F17" s="62"/>
      <c r="G17" s="62"/>
      <c r="H17" s="62"/>
      <c r="I17" s="62"/>
      <c r="J17" s="62"/>
      <c r="K17" s="62"/>
      <c r="L17" s="62"/>
      <c r="M17" s="62"/>
      <c r="N17" s="62"/>
      <c r="O17" s="62"/>
      <c r="P17" s="62"/>
    </row>
    <row r="18" spans="1:16">
      <c r="A18" s="68" t="s">
        <v>1885</v>
      </c>
      <c r="B18" s="67">
        <v>96.296</v>
      </c>
      <c r="C18" s="62"/>
      <c r="D18" s="62"/>
      <c r="E18" s="62"/>
      <c r="F18" s="62"/>
      <c r="G18" s="62"/>
      <c r="H18" s="62"/>
      <c r="I18" s="62"/>
      <c r="J18" s="62"/>
      <c r="K18" s="62"/>
      <c r="L18" s="62"/>
      <c r="M18" s="62"/>
      <c r="N18" s="62"/>
      <c r="O18" s="62"/>
      <c r="P18" s="62"/>
    </row>
    <row r="19" spans="1:16">
      <c r="A19" s="69" t="s">
        <v>1873</v>
      </c>
      <c r="B19" s="67">
        <v>96.296</v>
      </c>
      <c r="C19" s="62"/>
      <c r="D19" s="62"/>
      <c r="E19" s="62"/>
      <c r="F19" s="62"/>
      <c r="G19" s="62"/>
      <c r="H19" s="62"/>
      <c r="I19" s="62"/>
      <c r="J19" s="62"/>
      <c r="K19" s="62"/>
      <c r="L19" s="62"/>
      <c r="M19" s="62"/>
      <c r="N19" s="62"/>
      <c r="O19" s="62"/>
      <c r="P19" s="62"/>
    </row>
    <row r="20" spans="1:16">
      <c r="A20" s="68" t="s">
        <v>1890</v>
      </c>
      <c r="B20" s="70">
        <f>SUM(B21:B22)</f>
        <v>25445.85</v>
      </c>
      <c r="C20" s="62"/>
      <c r="D20" s="62"/>
      <c r="E20" s="62"/>
      <c r="F20" s="62"/>
      <c r="G20" s="62"/>
      <c r="H20" s="62"/>
      <c r="I20" s="62"/>
      <c r="J20" s="62"/>
      <c r="K20" s="62"/>
      <c r="L20" s="62"/>
      <c r="M20" s="62"/>
      <c r="N20" s="62"/>
      <c r="O20" s="62"/>
      <c r="P20" s="62"/>
    </row>
    <row r="21" spans="1:16">
      <c r="A21" s="69" t="s">
        <v>1873</v>
      </c>
      <c r="B21" s="67">
        <v>445.85</v>
      </c>
      <c r="C21" s="62"/>
      <c r="D21" s="62"/>
      <c r="E21" s="62"/>
      <c r="F21" s="62"/>
      <c r="G21" s="62"/>
      <c r="H21" s="62"/>
      <c r="I21" s="62"/>
      <c r="J21" s="62"/>
      <c r="K21" s="62"/>
      <c r="L21" s="62"/>
      <c r="M21" s="62"/>
      <c r="N21" s="62"/>
      <c r="O21" s="62"/>
      <c r="P21" s="62"/>
    </row>
    <row r="22" spans="1:16">
      <c r="A22" s="69" t="s">
        <v>1892</v>
      </c>
      <c r="B22" s="67">
        <v>25000</v>
      </c>
      <c r="C22" s="62"/>
      <c r="D22" s="71" t="s">
        <v>2106</v>
      </c>
      <c r="E22" s="62"/>
      <c r="F22" s="62"/>
      <c r="G22" s="62"/>
      <c r="H22" s="62"/>
      <c r="I22" s="62"/>
      <c r="J22" s="62"/>
      <c r="K22" s="62"/>
      <c r="L22" s="62"/>
      <c r="M22" s="62"/>
      <c r="N22" s="62"/>
      <c r="O22" s="62"/>
      <c r="P22" s="62"/>
    </row>
    <row r="23" spans="1:16">
      <c r="A23" s="68" t="s">
        <v>1893</v>
      </c>
      <c r="B23" s="67">
        <v>20.785</v>
      </c>
      <c r="C23" s="62"/>
      <c r="D23" s="71"/>
      <c r="E23" s="62"/>
      <c r="F23" s="62"/>
      <c r="G23" s="62"/>
      <c r="H23" s="62"/>
      <c r="I23" s="62"/>
      <c r="J23" s="62"/>
      <c r="K23" s="62"/>
      <c r="L23" s="62"/>
      <c r="M23" s="62"/>
      <c r="N23" s="62"/>
      <c r="O23" s="62"/>
      <c r="P23" s="62"/>
    </row>
    <row r="24" spans="1:16">
      <c r="A24" s="69" t="s">
        <v>1873</v>
      </c>
      <c r="B24" s="67">
        <v>20.785</v>
      </c>
      <c r="C24" s="62"/>
      <c r="D24" s="62"/>
      <c r="E24" s="62"/>
      <c r="F24" s="62"/>
      <c r="G24" s="62"/>
      <c r="H24" s="62"/>
      <c r="I24" s="62"/>
      <c r="J24" s="62"/>
      <c r="K24" s="62"/>
      <c r="L24" s="62"/>
      <c r="M24" s="62"/>
      <c r="N24" s="62"/>
      <c r="O24" s="62"/>
      <c r="P24" s="62"/>
    </row>
    <row r="25" spans="1:16">
      <c r="A25" s="72" t="s">
        <v>1894</v>
      </c>
      <c r="B25" s="70">
        <v>4300</v>
      </c>
      <c r="C25" s="62"/>
      <c r="D25" s="62"/>
      <c r="E25" s="62"/>
      <c r="F25" s="62"/>
      <c r="G25" s="62"/>
      <c r="H25" s="62"/>
      <c r="I25" s="62"/>
      <c r="J25" s="62"/>
      <c r="K25" s="62"/>
      <c r="L25" s="62"/>
      <c r="M25" s="62"/>
      <c r="N25" s="62"/>
      <c r="O25" s="62"/>
      <c r="P25" s="62"/>
    </row>
    <row r="26" spans="1:16">
      <c r="A26" s="69" t="s">
        <v>1873</v>
      </c>
      <c r="B26" s="67">
        <v>4300</v>
      </c>
      <c r="C26" s="62"/>
      <c r="D26" s="62"/>
      <c r="E26" s="62"/>
      <c r="F26" s="62"/>
      <c r="G26" s="62"/>
      <c r="H26" s="62"/>
      <c r="I26" s="62"/>
      <c r="J26" s="62"/>
      <c r="K26" s="62"/>
      <c r="L26" s="62"/>
      <c r="M26" s="62"/>
      <c r="N26" s="62"/>
      <c r="O26" s="62"/>
      <c r="P26" s="62"/>
    </row>
    <row r="27" spans="1:16">
      <c r="A27" s="72" t="s">
        <v>1895</v>
      </c>
      <c r="B27" s="67">
        <v>62.49</v>
      </c>
      <c r="C27" s="62"/>
      <c r="D27" s="62"/>
      <c r="E27" s="62"/>
      <c r="F27" s="62"/>
      <c r="G27" s="62"/>
      <c r="H27" s="62"/>
      <c r="I27" s="62"/>
      <c r="J27" s="62"/>
      <c r="K27" s="62"/>
      <c r="L27" s="62"/>
      <c r="M27" s="62"/>
      <c r="N27" s="62"/>
      <c r="O27" s="62"/>
      <c r="P27" s="62"/>
    </row>
    <row r="28" spans="1:16">
      <c r="A28" s="69" t="s">
        <v>1873</v>
      </c>
      <c r="B28" s="67">
        <v>62.49</v>
      </c>
      <c r="C28" s="62"/>
      <c r="D28" s="62"/>
      <c r="E28" s="62"/>
      <c r="F28" s="62"/>
      <c r="G28" s="62"/>
      <c r="H28" s="62"/>
      <c r="I28" s="62"/>
      <c r="J28" s="62"/>
      <c r="K28" s="62"/>
      <c r="L28" s="62"/>
      <c r="M28" s="62"/>
      <c r="N28" s="62"/>
      <c r="O28" s="62"/>
      <c r="P28" s="62"/>
    </row>
    <row r="29" spans="1:16">
      <c r="A29" s="72" t="s">
        <v>2105</v>
      </c>
      <c r="B29" s="67">
        <f>SUM(B30:B31)</f>
        <v>22000</v>
      </c>
      <c r="C29" s="62"/>
      <c r="D29" s="62"/>
      <c r="E29" s="62"/>
      <c r="F29" s="62"/>
      <c r="G29" s="62"/>
      <c r="H29" s="62"/>
      <c r="I29" s="62"/>
      <c r="J29" s="62"/>
      <c r="K29" s="62"/>
      <c r="L29" s="62"/>
      <c r="M29" s="62"/>
      <c r="N29" s="62"/>
      <c r="O29" s="62"/>
      <c r="P29" s="62"/>
    </row>
    <row r="30" spans="1:16">
      <c r="A30" s="69" t="s">
        <v>2070</v>
      </c>
      <c r="B30" s="67">
        <v>4000</v>
      </c>
      <c r="C30" s="62"/>
      <c r="D30" s="62"/>
      <c r="E30" s="62"/>
      <c r="F30" s="62"/>
      <c r="G30" s="62"/>
      <c r="H30" s="62"/>
      <c r="I30" s="62"/>
      <c r="J30" s="62"/>
      <c r="K30" s="62"/>
      <c r="L30" s="62"/>
      <c r="M30" s="62"/>
      <c r="N30" s="62"/>
      <c r="O30" s="62"/>
      <c r="P30" s="62"/>
    </row>
    <row r="31" spans="1:16">
      <c r="A31" s="69" t="s">
        <v>2090</v>
      </c>
      <c r="B31" s="67">
        <v>18000</v>
      </c>
      <c r="C31" s="62"/>
      <c r="D31" s="62"/>
      <c r="E31" s="62"/>
      <c r="F31" s="62"/>
      <c r="G31" s="62"/>
      <c r="H31" s="62"/>
      <c r="I31" s="62"/>
      <c r="J31" s="62"/>
      <c r="K31" s="62"/>
      <c r="L31" s="62"/>
      <c r="M31" s="62"/>
      <c r="N31" s="62"/>
      <c r="O31" s="62"/>
      <c r="P31" s="62"/>
    </row>
    <row r="32" spans="3:16">
      <c r="C32" s="62"/>
      <c r="D32" s="62"/>
      <c r="E32" s="62"/>
      <c r="F32" s="62"/>
      <c r="G32" s="62"/>
      <c r="H32" s="62"/>
      <c r="I32" s="62"/>
      <c r="J32" s="62"/>
      <c r="K32" s="62"/>
      <c r="L32" s="62"/>
      <c r="M32" s="62"/>
      <c r="N32" s="62"/>
      <c r="O32" s="62"/>
      <c r="P32" s="62"/>
    </row>
    <row r="33" spans="1:16">
      <c r="A33" s="73"/>
      <c r="B33" s="73"/>
      <c r="C33" s="73"/>
      <c r="D33" s="73"/>
      <c r="E33" s="73"/>
      <c r="F33" s="73"/>
      <c r="G33" s="73"/>
      <c r="H33" s="73"/>
      <c r="I33" s="73"/>
      <c r="J33" s="73"/>
      <c r="K33" s="73"/>
      <c r="L33" s="73"/>
      <c r="M33" s="73"/>
      <c r="N33" s="73"/>
      <c r="O33" s="73"/>
      <c r="P33" s="73"/>
    </row>
    <row r="34" spans="1:16">
      <c r="A34" s="73"/>
      <c r="B34" s="73"/>
      <c r="C34" s="73"/>
      <c r="D34" s="73"/>
      <c r="E34" s="73"/>
      <c r="F34" s="73"/>
      <c r="G34" s="73"/>
      <c r="H34" s="73"/>
      <c r="I34" s="73"/>
      <c r="J34" s="73"/>
      <c r="K34" s="73"/>
      <c r="L34" s="73"/>
      <c r="M34" s="73"/>
      <c r="N34" s="73"/>
      <c r="O34" s="73"/>
      <c r="P34" s="73"/>
    </row>
    <row r="35" spans="1:16">
      <c r="A35" s="73"/>
      <c r="B35" s="73"/>
      <c r="C35" s="73"/>
      <c r="D35" s="73"/>
      <c r="E35" s="73"/>
      <c r="F35" s="73"/>
      <c r="G35" s="73"/>
      <c r="H35" s="73"/>
      <c r="I35" s="73"/>
      <c r="J35" s="73"/>
      <c r="K35" s="73"/>
      <c r="L35" s="73"/>
      <c r="M35" s="73"/>
      <c r="N35" s="73"/>
      <c r="O35" s="73"/>
      <c r="P35" s="73"/>
    </row>
    <row r="36" spans="1:16">
      <c r="A36" s="73"/>
      <c r="B36" s="73"/>
      <c r="C36" s="73"/>
      <c r="D36" s="73"/>
      <c r="E36" s="73"/>
      <c r="F36" s="73"/>
      <c r="G36" s="73"/>
      <c r="H36" s="73"/>
      <c r="I36" s="73"/>
      <c r="J36" s="73"/>
      <c r="K36" s="73"/>
      <c r="L36" s="73"/>
      <c r="M36" s="73"/>
      <c r="N36" s="73"/>
      <c r="O36" s="73"/>
      <c r="P36" s="73"/>
    </row>
    <row r="37" spans="1:16">
      <c r="A37" s="73"/>
      <c r="B37" s="73"/>
      <c r="C37" s="73"/>
      <c r="D37" s="73"/>
      <c r="E37" s="73"/>
      <c r="F37" s="73"/>
      <c r="G37" s="73"/>
      <c r="H37" s="73"/>
      <c r="I37" s="73"/>
      <c r="J37" s="73"/>
      <c r="K37" s="73"/>
      <c r="L37" s="73"/>
      <c r="M37" s="73"/>
      <c r="N37" s="73"/>
      <c r="O37" s="73"/>
      <c r="P37" s="73"/>
    </row>
    <row r="38" spans="1:16">
      <c r="A38" s="73"/>
      <c r="B38" s="73"/>
      <c r="C38" s="73"/>
      <c r="D38" s="73"/>
      <c r="E38" s="73"/>
      <c r="F38" s="73"/>
      <c r="G38" s="73"/>
      <c r="H38" s="73"/>
      <c r="I38" s="73"/>
      <c r="J38" s="73"/>
      <c r="K38" s="73"/>
      <c r="L38" s="73"/>
      <c r="M38" s="73"/>
      <c r="N38" s="73"/>
      <c r="O38" s="73"/>
      <c r="P38" s="73"/>
    </row>
    <row r="39" spans="1:16">
      <c r="A39" s="73"/>
      <c r="B39" s="73"/>
      <c r="C39" s="73"/>
      <c r="D39" s="73"/>
      <c r="E39" s="73"/>
      <c r="F39" s="73"/>
      <c r="G39" s="73"/>
      <c r="H39" s="73"/>
      <c r="I39" s="73"/>
      <c r="J39" s="73"/>
      <c r="K39" s="73"/>
      <c r="L39" s="73"/>
      <c r="M39" s="73"/>
      <c r="N39" s="73"/>
      <c r="O39" s="73"/>
      <c r="P39" s="73"/>
    </row>
    <row r="40" spans="1:16">
      <c r="A40" s="73"/>
      <c r="B40" s="73"/>
      <c r="C40" s="73"/>
      <c r="D40" s="73"/>
      <c r="E40" s="73"/>
      <c r="F40" s="73"/>
      <c r="G40" s="73"/>
      <c r="H40" s="73"/>
      <c r="I40" s="73"/>
      <c r="J40" s="73"/>
      <c r="K40" s="73"/>
      <c r="L40" s="73"/>
      <c r="M40" s="73"/>
      <c r="N40" s="73"/>
      <c r="O40" s="73"/>
      <c r="P40" s="73"/>
    </row>
    <row r="41" spans="1:16">
      <c r="A41" s="73"/>
      <c r="B41" s="73"/>
      <c r="C41" s="73"/>
      <c r="D41" s="73"/>
      <c r="E41" s="73"/>
      <c r="F41" s="73"/>
      <c r="G41" s="73"/>
      <c r="H41" s="73"/>
      <c r="I41" s="73"/>
      <c r="J41" s="73"/>
      <c r="K41" s="73"/>
      <c r="L41" s="73"/>
      <c r="M41" s="73"/>
      <c r="N41" s="73"/>
      <c r="O41" s="73"/>
      <c r="P41" s="73"/>
    </row>
    <row r="42" spans="1:16">
      <c r="A42" s="73"/>
      <c r="B42" s="73"/>
      <c r="C42" s="73"/>
      <c r="D42" s="73"/>
      <c r="E42" s="73"/>
      <c r="F42" s="73"/>
      <c r="G42" s="73"/>
      <c r="H42" s="73"/>
      <c r="I42" s="73"/>
      <c r="J42" s="73"/>
      <c r="K42" s="73"/>
      <c r="L42" s="73"/>
      <c r="M42" s="73"/>
      <c r="N42" s="73"/>
      <c r="O42" s="73"/>
      <c r="P42" s="73"/>
    </row>
    <row r="43" spans="1:16">
      <c r="A43" s="73"/>
      <c r="B43" s="73"/>
      <c r="C43" s="73"/>
      <c r="D43" s="73"/>
      <c r="E43" s="73"/>
      <c r="F43" s="73"/>
      <c r="G43" s="73"/>
      <c r="H43" s="73"/>
      <c r="I43" s="73"/>
      <c r="J43" s="73"/>
      <c r="K43" s="73"/>
      <c r="L43" s="73"/>
      <c r="M43" s="73"/>
      <c r="N43" s="73"/>
      <c r="O43" s="73"/>
      <c r="P43" s="73"/>
    </row>
    <row r="44" spans="1:16">
      <c r="A44" s="73"/>
      <c r="B44" s="73"/>
      <c r="C44" s="73"/>
      <c r="D44" s="73"/>
      <c r="E44" s="73"/>
      <c r="F44" s="73"/>
      <c r="G44" s="73"/>
      <c r="H44" s="73"/>
      <c r="I44" s="73"/>
      <c r="J44" s="73"/>
      <c r="K44" s="73"/>
      <c r="L44" s="73"/>
      <c r="M44" s="73"/>
      <c r="N44" s="73"/>
      <c r="O44" s="73"/>
      <c r="P44" s="73"/>
    </row>
    <row r="45" spans="1:16">
      <c r="A45" s="73"/>
      <c r="B45" s="73"/>
      <c r="C45" s="73"/>
      <c r="D45" s="73"/>
      <c r="E45" s="73"/>
      <c r="F45" s="73"/>
      <c r="G45" s="73"/>
      <c r="H45" s="73"/>
      <c r="I45" s="73"/>
      <c r="J45" s="73"/>
      <c r="K45" s="73"/>
      <c r="L45" s="73"/>
      <c r="M45" s="73"/>
      <c r="N45" s="73"/>
      <c r="O45" s="73"/>
      <c r="P45" s="73"/>
    </row>
    <row r="46" spans="1:16">
      <c r="A46" s="73"/>
      <c r="B46" s="73"/>
      <c r="C46" s="73"/>
      <c r="D46" s="73"/>
      <c r="E46" s="73"/>
      <c r="F46" s="73"/>
      <c r="G46" s="73"/>
      <c r="H46" s="73"/>
      <c r="I46" s="73"/>
      <c r="J46" s="73"/>
      <c r="K46" s="73"/>
      <c r="L46" s="73"/>
      <c r="M46" s="73"/>
      <c r="N46" s="73"/>
      <c r="O46" s="73"/>
      <c r="P46" s="73"/>
    </row>
    <row r="47" spans="1:16">
      <c r="A47" s="73"/>
      <c r="B47" s="73"/>
      <c r="C47" s="73"/>
      <c r="D47" s="73"/>
      <c r="E47" s="73"/>
      <c r="F47" s="73"/>
      <c r="G47" s="73"/>
      <c r="H47" s="73"/>
      <c r="I47" s="73"/>
      <c r="J47" s="73"/>
      <c r="K47" s="73"/>
      <c r="L47" s="73"/>
      <c r="M47" s="73"/>
      <c r="N47" s="73"/>
      <c r="O47" s="73"/>
      <c r="P47" s="73"/>
    </row>
    <row r="48" spans="1:16">
      <c r="A48" s="73"/>
      <c r="B48" s="73"/>
      <c r="C48" s="73"/>
      <c r="D48" s="73"/>
      <c r="E48" s="73"/>
      <c r="F48" s="73"/>
      <c r="G48" s="73"/>
      <c r="H48" s="73"/>
      <c r="I48" s="73"/>
      <c r="J48" s="73"/>
      <c r="K48" s="73"/>
      <c r="L48" s="73"/>
      <c r="M48" s="73"/>
      <c r="N48" s="73"/>
      <c r="O48" s="73"/>
      <c r="P48" s="73"/>
    </row>
    <row r="49" spans="1:16">
      <c r="A49" s="73"/>
      <c r="B49" s="73"/>
      <c r="C49" s="73"/>
      <c r="D49" s="73"/>
      <c r="E49" s="73"/>
      <c r="F49" s="73"/>
      <c r="G49" s="73"/>
      <c r="H49" s="73"/>
      <c r="I49" s="73"/>
      <c r="J49" s="73"/>
      <c r="K49" s="73"/>
      <c r="L49" s="73"/>
      <c r="M49" s="73"/>
      <c r="N49" s="73"/>
      <c r="O49" s="73"/>
      <c r="P49" s="73"/>
    </row>
    <row r="50" spans="1:16">
      <c r="A50" s="73"/>
      <c r="B50" s="73"/>
      <c r="C50" s="73"/>
      <c r="D50" s="73"/>
      <c r="E50" s="73"/>
      <c r="F50" s="73"/>
      <c r="G50" s="73"/>
      <c r="H50" s="73"/>
      <c r="I50" s="73"/>
      <c r="J50" s="73"/>
      <c r="K50" s="73"/>
      <c r="L50" s="73"/>
      <c r="M50" s="73"/>
      <c r="N50" s="73"/>
      <c r="O50" s="73"/>
      <c r="P50" s="73"/>
    </row>
    <row r="51" spans="1:16">
      <c r="A51" s="73"/>
      <c r="B51" s="73"/>
      <c r="C51" s="73"/>
      <c r="D51" s="73"/>
      <c r="E51" s="73"/>
      <c r="F51" s="73"/>
      <c r="G51" s="73"/>
      <c r="H51" s="73"/>
      <c r="I51" s="73"/>
      <c r="J51" s="73"/>
      <c r="K51" s="73"/>
      <c r="L51" s="73"/>
      <c r="M51" s="73"/>
      <c r="N51" s="73"/>
      <c r="O51" s="73"/>
      <c r="P51" s="73"/>
    </row>
    <row r="52" spans="1:16">
      <c r="A52" s="73"/>
      <c r="B52" s="73"/>
      <c r="C52" s="73"/>
      <c r="D52" s="73"/>
      <c r="E52" s="73"/>
      <c r="F52" s="73"/>
      <c r="G52" s="73"/>
      <c r="H52" s="73"/>
      <c r="I52" s="73"/>
      <c r="J52" s="73"/>
      <c r="K52" s="73"/>
      <c r="L52" s="73"/>
      <c r="M52" s="73"/>
      <c r="N52" s="73"/>
      <c r="O52" s="73"/>
      <c r="P52" s="73"/>
    </row>
    <row r="53" spans="1:16">
      <c r="A53" s="73"/>
      <c r="B53" s="73"/>
      <c r="C53" s="73"/>
      <c r="D53" s="73"/>
      <c r="E53" s="73"/>
      <c r="F53" s="73"/>
      <c r="G53" s="73"/>
      <c r="H53" s="73"/>
      <c r="I53" s="73"/>
      <c r="J53" s="73"/>
      <c r="K53" s="73"/>
      <c r="L53" s="73"/>
      <c r="M53" s="73"/>
      <c r="N53" s="73"/>
      <c r="O53" s="73"/>
      <c r="P53" s="73"/>
    </row>
    <row r="54" spans="1:16">
      <c r="A54" s="73"/>
      <c r="B54" s="73"/>
      <c r="C54" s="73"/>
      <c r="D54" s="73"/>
      <c r="E54" s="73"/>
      <c r="F54" s="73"/>
      <c r="G54" s="73"/>
      <c r="H54" s="73"/>
      <c r="I54" s="73"/>
      <c r="J54" s="73"/>
      <c r="K54" s="73"/>
      <c r="L54" s="73"/>
      <c r="M54" s="73"/>
      <c r="N54" s="73"/>
      <c r="O54" s="73"/>
      <c r="P54" s="73"/>
    </row>
    <row r="55" spans="1:16">
      <c r="A55" s="73"/>
      <c r="B55" s="73"/>
      <c r="C55" s="73"/>
      <c r="D55" s="73"/>
      <c r="E55" s="73"/>
      <c r="F55" s="73"/>
      <c r="G55" s="73"/>
      <c r="H55" s="73"/>
      <c r="I55" s="73"/>
      <c r="J55" s="73"/>
      <c r="K55" s="73"/>
      <c r="L55" s="73"/>
      <c r="M55" s="73"/>
      <c r="N55" s="73"/>
      <c r="O55" s="73"/>
      <c r="P55" s="73"/>
    </row>
    <row r="56" spans="1:16">
      <c r="A56" s="73"/>
      <c r="B56" s="73"/>
      <c r="C56" s="73"/>
      <c r="D56" s="73"/>
      <c r="E56" s="73"/>
      <c r="F56" s="73"/>
      <c r="G56" s="73"/>
      <c r="H56" s="73"/>
      <c r="I56" s="73"/>
      <c r="J56" s="73"/>
      <c r="K56" s="73"/>
      <c r="L56" s="73"/>
      <c r="M56" s="73"/>
      <c r="N56" s="73"/>
      <c r="O56" s="73"/>
      <c r="P56" s="73"/>
    </row>
    <row r="57" spans="1:16">
      <c r="A57" s="73"/>
      <c r="B57" s="73"/>
      <c r="C57" s="73"/>
      <c r="D57" s="73"/>
      <c r="E57" s="73"/>
      <c r="F57" s="73"/>
      <c r="G57" s="73"/>
      <c r="H57" s="73"/>
      <c r="I57" s="73"/>
      <c r="J57" s="73"/>
      <c r="K57" s="73"/>
      <c r="L57" s="73"/>
      <c r="M57" s="73"/>
      <c r="N57" s="73"/>
      <c r="O57" s="73"/>
      <c r="P57" s="73"/>
    </row>
    <row r="58" spans="1:16">
      <c r="A58" s="73"/>
      <c r="B58" s="73"/>
      <c r="C58" s="73"/>
      <c r="D58" s="73"/>
      <c r="E58" s="73"/>
      <c r="F58" s="73"/>
      <c r="G58" s="73"/>
      <c r="H58" s="73"/>
      <c r="I58" s="73"/>
      <c r="J58" s="73"/>
      <c r="K58" s="73"/>
      <c r="L58" s="73"/>
      <c r="M58" s="73"/>
      <c r="N58" s="73"/>
      <c r="O58" s="73"/>
      <c r="P58" s="73"/>
    </row>
    <row r="59" spans="1:16">
      <c r="A59" s="73"/>
      <c r="B59" s="73"/>
      <c r="C59" s="73"/>
      <c r="D59" s="73"/>
      <c r="E59" s="73"/>
      <c r="F59" s="73"/>
      <c r="G59" s="73"/>
      <c r="H59" s="73"/>
      <c r="I59" s="73"/>
      <c r="J59" s="73"/>
      <c r="K59" s="73"/>
      <c r="L59" s="73"/>
      <c r="M59" s="73"/>
      <c r="N59" s="73"/>
      <c r="O59" s="73"/>
      <c r="P59" s="73"/>
    </row>
    <row r="60" spans="1:16">
      <c r="A60" s="73"/>
      <c r="B60" s="73"/>
      <c r="C60" s="73"/>
      <c r="D60" s="73"/>
      <c r="E60" s="73"/>
      <c r="F60" s="73"/>
      <c r="G60" s="73"/>
      <c r="H60" s="73"/>
      <c r="I60" s="73"/>
      <c r="J60" s="73"/>
      <c r="K60" s="73"/>
      <c r="L60" s="73"/>
      <c r="M60" s="73"/>
      <c r="N60" s="73"/>
      <c r="O60" s="73"/>
      <c r="P60" s="73"/>
    </row>
    <row r="61" spans="1:16">
      <c r="A61" s="73"/>
      <c r="B61" s="73"/>
      <c r="C61" s="73"/>
      <c r="D61" s="73"/>
      <c r="E61" s="73"/>
      <c r="F61" s="73"/>
      <c r="G61" s="73"/>
      <c r="H61" s="73"/>
      <c r="I61" s="73"/>
      <c r="J61" s="73"/>
      <c r="K61" s="73"/>
      <c r="L61" s="73"/>
      <c r="M61" s="73"/>
      <c r="N61" s="73"/>
      <c r="O61" s="73"/>
      <c r="P61" s="73"/>
    </row>
    <row r="62" spans="1:16">
      <c r="A62" s="73"/>
      <c r="B62" s="73"/>
      <c r="C62" s="73"/>
      <c r="D62" s="73"/>
      <c r="E62" s="73"/>
      <c r="F62" s="73"/>
      <c r="G62" s="73"/>
      <c r="H62" s="73"/>
      <c r="I62" s="73"/>
      <c r="J62" s="73"/>
      <c r="K62" s="73"/>
      <c r="L62" s="73"/>
      <c r="M62" s="73"/>
      <c r="N62" s="73"/>
      <c r="O62" s="73"/>
      <c r="P62" s="73"/>
    </row>
    <row r="63" spans="1:16">
      <c r="A63" s="73"/>
      <c r="B63" s="73"/>
      <c r="C63" s="73"/>
      <c r="D63" s="73"/>
      <c r="E63" s="73"/>
      <c r="F63" s="73"/>
      <c r="G63" s="73"/>
      <c r="H63" s="73"/>
      <c r="I63" s="73"/>
      <c r="J63" s="73"/>
      <c r="K63" s="73"/>
      <c r="L63" s="73"/>
      <c r="M63" s="73"/>
      <c r="N63" s="73"/>
      <c r="O63" s="73"/>
      <c r="P63" s="73"/>
    </row>
  </sheetData>
  <mergeCells count="1">
    <mergeCell ref="A1:B1"/>
  </mergeCells>
  <printOptions horizontalCentered="1"/>
  <pageMargins left="0.708333333333333" right="0.708333333333333" top="0.984027777777778" bottom="0.786805555555556" header="0.511805555555556" footer="0.511805555555556"/>
  <pageSetup paperSize="9" scale="96" orientation="landscape"/>
  <headerFooter alignWithMargins="0">
    <oddFooter>&amp;C&amp;10&amp;P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0" tint="-0.349986266670736"/>
    <pageSetUpPr fitToPage="1"/>
  </sheetPr>
  <dimension ref="A1:H30"/>
  <sheetViews>
    <sheetView showGridLines="0" view="pageBreakPreview" zoomScaleNormal="100" zoomScaleSheetLayoutView="100" workbookViewId="0">
      <pane xSplit="1" ySplit="5" topLeftCell="B6" activePane="bottomRight" state="frozen"/>
      <selection/>
      <selection pane="topRight"/>
      <selection pane="bottomLeft"/>
      <selection pane="bottomRight" activeCell="G3" sqref="G3:G5"/>
    </sheetView>
  </sheetViews>
  <sheetFormatPr defaultColWidth="9" defaultRowHeight="15.6" outlineLevelCol="7"/>
  <cols>
    <col min="1" max="1" width="25.25" style="129" customWidth="1"/>
    <col min="2" max="3" width="11.1296296296296" style="129" customWidth="1"/>
    <col min="4" max="4" width="12.75" style="129" customWidth="1"/>
    <col min="5" max="5" width="12.3796296296296" style="129" customWidth="1"/>
    <col min="6" max="6" width="15.75" style="129" customWidth="1"/>
    <col min="7" max="7" width="51" style="129" customWidth="1"/>
    <col min="8" max="8" width="3.75" style="129" customWidth="1"/>
    <col min="9" max="16384" width="9" style="129"/>
  </cols>
  <sheetData>
    <row r="1" ht="25.8" spans="1:7">
      <c r="A1" s="130" t="s">
        <v>7</v>
      </c>
      <c r="B1" s="130"/>
      <c r="C1" s="130"/>
      <c r="D1" s="130"/>
      <c r="E1" s="130"/>
      <c r="F1" s="130"/>
      <c r="G1" s="130"/>
    </row>
    <row r="2" ht="14.4" spans="1:7">
      <c r="A2" s="131" t="str">
        <f>目录!A5</f>
        <v>表2</v>
      </c>
      <c r="B2" s="132"/>
      <c r="C2" s="133"/>
      <c r="D2" s="133"/>
      <c r="G2" s="148" t="s">
        <v>88</v>
      </c>
    </row>
    <row r="3" ht="14.25" customHeight="1" spans="1:7">
      <c r="A3" s="134" t="s">
        <v>137</v>
      </c>
      <c r="B3" s="135" t="s">
        <v>90</v>
      </c>
      <c r="C3" s="136" t="s">
        <v>91</v>
      </c>
      <c r="D3" s="137" t="s">
        <v>138</v>
      </c>
      <c r="E3" s="137"/>
      <c r="F3" s="137"/>
      <c r="G3" s="149" t="s">
        <v>93</v>
      </c>
    </row>
    <row r="4" ht="14.25" customHeight="1" spans="1:7">
      <c r="A4" s="134"/>
      <c r="B4" s="138"/>
      <c r="C4" s="139"/>
      <c r="D4" s="137" t="s">
        <v>94</v>
      </c>
      <c r="E4" s="140" t="s">
        <v>95</v>
      </c>
      <c r="F4" s="137" t="s">
        <v>96</v>
      </c>
      <c r="G4" s="150"/>
    </row>
    <row r="5" ht="14.4" spans="1:7">
      <c r="A5" s="134"/>
      <c r="B5" s="141"/>
      <c r="C5" s="142"/>
      <c r="D5" s="137"/>
      <c r="E5" s="140"/>
      <c r="F5" s="137"/>
      <c r="G5" s="151"/>
    </row>
    <row r="6" ht="14.4" spans="1:7">
      <c r="A6" s="134" t="s">
        <v>97</v>
      </c>
      <c r="B6" s="207">
        <f>SUM(B7:B30)</f>
        <v>8069115</v>
      </c>
      <c r="C6" s="207">
        <f>SUM(C7:C30)</f>
        <v>8287298.34</v>
      </c>
      <c r="D6" s="207">
        <f>SUM(D7:D30)</f>
        <v>9415660</v>
      </c>
      <c r="E6" s="208">
        <f t="shared" ref="E6:E30" si="0">IF(ISERROR((D6-B6)/B6*100),,(D6-B6)/B6*100)</f>
        <v>16.6876417054411</v>
      </c>
      <c r="F6" s="209">
        <f t="shared" ref="F6:F30" si="1">IF(ISERROR(D6/C6*100),,D6/C6*100)</f>
        <v>113.615554957805</v>
      </c>
      <c r="G6" s="471"/>
    </row>
    <row r="7" spans="1:8">
      <c r="A7" s="472" t="s">
        <v>139</v>
      </c>
      <c r="B7" s="473">
        <v>1232680</v>
      </c>
      <c r="C7" s="473">
        <v>1187451.38</v>
      </c>
      <c r="D7" s="474">
        <v>1352691</v>
      </c>
      <c r="E7" s="208">
        <f t="shared" si="0"/>
        <v>9.7357789531752</v>
      </c>
      <c r="F7" s="209">
        <f t="shared" si="1"/>
        <v>113.915485112325</v>
      </c>
      <c r="G7" s="214" t="s">
        <v>140</v>
      </c>
      <c r="H7" s="475"/>
    </row>
    <row r="8" ht="14.4" spans="1:7">
      <c r="A8" s="472" t="s">
        <v>141</v>
      </c>
      <c r="B8" s="473">
        <v>7455</v>
      </c>
      <c r="C8" s="473">
        <v>6986.08</v>
      </c>
      <c r="D8" s="474">
        <v>7702</v>
      </c>
      <c r="E8" s="208">
        <f t="shared" si="0"/>
        <v>3.31321260898726</v>
      </c>
      <c r="F8" s="209">
        <f t="shared" si="1"/>
        <v>110.247807067769</v>
      </c>
      <c r="G8" s="214"/>
    </row>
    <row r="9" ht="14.4" spans="1:7">
      <c r="A9" s="472" t="s">
        <v>142</v>
      </c>
      <c r="B9" s="473">
        <v>862707</v>
      </c>
      <c r="C9" s="473">
        <v>836997.93</v>
      </c>
      <c r="D9" s="474">
        <v>914090</v>
      </c>
      <c r="E9" s="208">
        <f t="shared" si="0"/>
        <v>5.95601983060297</v>
      </c>
      <c r="F9" s="209">
        <f t="shared" si="1"/>
        <v>109.210544881515</v>
      </c>
      <c r="G9" s="214"/>
    </row>
    <row r="10" ht="14.4" spans="1:7">
      <c r="A10" s="472" t="s">
        <v>143</v>
      </c>
      <c r="B10" s="473">
        <v>1482311</v>
      </c>
      <c r="C10" s="473">
        <v>1535719.27</v>
      </c>
      <c r="D10" s="474">
        <v>1597140</v>
      </c>
      <c r="E10" s="208">
        <f t="shared" si="0"/>
        <v>7.74661997381116</v>
      </c>
      <c r="F10" s="209">
        <f t="shared" si="1"/>
        <v>103.999476414723</v>
      </c>
      <c r="G10" s="214"/>
    </row>
    <row r="11" ht="14.4" spans="1:7">
      <c r="A11" s="472" t="s">
        <v>144</v>
      </c>
      <c r="B11" s="473">
        <v>546488</v>
      </c>
      <c r="C11" s="473">
        <v>635635.25</v>
      </c>
      <c r="D11" s="474">
        <v>981555</v>
      </c>
      <c r="E11" s="208">
        <f t="shared" si="0"/>
        <v>79.611446179971</v>
      </c>
      <c r="F11" s="209">
        <f t="shared" si="1"/>
        <v>154.421108646822</v>
      </c>
      <c r="G11" s="214" t="s">
        <v>145</v>
      </c>
    </row>
    <row r="12" ht="14.4" spans="1:7">
      <c r="A12" s="472" t="s">
        <v>146</v>
      </c>
      <c r="B12" s="473">
        <v>231099</v>
      </c>
      <c r="C12" s="473">
        <v>204048.74</v>
      </c>
      <c r="D12" s="474">
        <v>240085</v>
      </c>
      <c r="E12" s="208">
        <f t="shared" si="0"/>
        <v>3.88837684282494</v>
      </c>
      <c r="F12" s="209">
        <f t="shared" si="1"/>
        <v>117.660613831774</v>
      </c>
      <c r="G12" s="214" t="s">
        <v>147</v>
      </c>
    </row>
    <row r="13" ht="14.4" spans="1:7">
      <c r="A13" s="472" t="s">
        <v>148</v>
      </c>
      <c r="B13" s="473">
        <v>863536</v>
      </c>
      <c r="C13" s="473">
        <v>770046.25</v>
      </c>
      <c r="D13" s="474">
        <v>885203</v>
      </c>
      <c r="E13" s="208">
        <f t="shared" si="0"/>
        <v>2.50910211039262</v>
      </c>
      <c r="F13" s="209">
        <f t="shared" si="1"/>
        <v>114.954523835419</v>
      </c>
      <c r="G13" s="214"/>
    </row>
    <row r="14" ht="14.4" spans="1:7">
      <c r="A14" s="472" t="s">
        <v>149</v>
      </c>
      <c r="B14" s="473">
        <v>885527</v>
      </c>
      <c r="C14" s="473">
        <v>745722.92</v>
      </c>
      <c r="D14" s="474">
        <v>1014597</v>
      </c>
      <c r="E14" s="208">
        <f t="shared" si="0"/>
        <v>14.5755013681119</v>
      </c>
      <c r="F14" s="209">
        <f t="shared" si="1"/>
        <v>136.055493640989</v>
      </c>
      <c r="G14" s="214" t="s">
        <v>150</v>
      </c>
    </row>
    <row r="15" ht="14.4" spans="1:7">
      <c r="A15" s="472" t="s">
        <v>151</v>
      </c>
      <c r="B15" s="473">
        <v>183091</v>
      </c>
      <c r="C15" s="473">
        <v>171549.1</v>
      </c>
      <c r="D15" s="474">
        <v>208542</v>
      </c>
      <c r="E15" s="208">
        <f t="shared" si="0"/>
        <v>13.90073788444</v>
      </c>
      <c r="F15" s="209">
        <f t="shared" si="1"/>
        <v>121.564030356324</v>
      </c>
      <c r="G15" s="214" t="s">
        <v>152</v>
      </c>
    </row>
    <row r="16" ht="19.2" spans="1:7">
      <c r="A16" s="472" t="s">
        <v>153</v>
      </c>
      <c r="B16" s="473">
        <v>996839</v>
      </c>
      <c r="C16" s="473">
        <v>829436.76</v>
      </c>
      <c r="D16" s="474">
        <v>1274975</v>
      </c>
      <c r="E16" s="208">
        <f t="shared" si="0"/>
        <v>27.9017975821572</v>
      </c>
      <c r="F16" s="209">
        <f t="shared" si="1"/>
        <v>153.715757666685</v>
      </c>
      <c r="G16" s="214" t="s">
        <v>154</v>
      </c>
    </row>
    <row r="17" ht="19.2" spans="1:7">
      <c r="A17" s="472" t="s">
        <v>155</v>
      </c>
      <c r="B17" s="473">
        <v>184590</v>
      </c>
      <c r="C17" s="473">
        <v>211141.86</v>
      </c>
      <c r="D17" s="474">
        <v>233280</v>
      </c>
      <c r="E17" s="208">
        <f t="shared" si="0"/>
        <v>26.3773768893223</v>
      </c>
      <c r="F17" s="209">
        <f t="shared" si="1"/>
        <v>110.484960206375</v>
      </c>
      <c r="G17" s="214" t="s">
        <v>156</v>
      </c>
    </row>
    <row r="18" ht="19.2" spans="1:7">
      <c r="A18" s="472" t="s">
        <v>157</v>
      </c>
      <c r="B18" s="473">
        <v>259158</v>
      </c>
      <c r="C18" s="473">
        <v>191588.98</v>
      </c>
      <c r="D18" s="474">
        <v>170090</v>
      </c>
      <c r="E18" s="208">
        <f t="shared" si="0"/>
        <v>-34.3682232460507</v>
      </c>
      <c r="F18" s="209">
        <f t="shared" si="1"/>
        <v>88.778592589198</v>
      </c>
      <c r="G18" s="214" t="s">
        <v>158</v>
      </c>
    </row>
    <row r="19" ht="19.2" spans="1:7">
      <c r="A19" s="472" t="s">
        <v>159</v>
      </c>
      <c r="B19" s="473">
        <v>91238</v>
      </c>
      <c r="C19" s="473">
        <v>39113.15</v>
      </c>
      <c r="D19" s="474">
        <v>8970</v>
      </c>
      <c r="E19" s="208">
        <f t="shared" si="0"/>
        <v>-90.16857011333</v>
      </c>
      <c r="F19" s="209">
        <f t="shared" si="1"/>
        <v>22.9334635538176</v>
      </c>
      <c r="G19" s="214" t="s">
        <v>160</v>
      </c>
    </row>
    <row r="20" ht="14.4" spans="1:7">
      <c r="A20" s="472" t="s">
        <v>161</v>
      </c>
      <c r="B20" s="473">
        <v>6563</v>
      </c>
      <c r="C20" s="473">
        <v>34403.07</v>
      </c>
      <c r="D20" s="474">
        <v>28989</v>
      </c>
      <c r="E20" s="208">
        <f t="shared" si="0"/>
        <v>341.703489257961</v>
      </c>
      <c r="F20" s="209">
        <f t="shared" si="1"/>
        <v>84.2628288696329</v>
      </c>
      <c r="G20" s="214" t="s">
        <v>162</v>
      </c>
    </row>
    <row r="21" ht="14.4" spans="1:7">
      <c r="A21" s="472" t="s">
        <v>163</v>
      </c>
      <c r="B21" s="473">
        <v>16891</v>
      </c>
      <c r="C21" s="473">
        <v>22068.81</v>
      </c>
      <c r="D21" s="474">
        <v>4876</v>
      </c>
      <c r="E21" s="208">
        <f t="shared" si="0"/>
        <v>-71.1325557989462</v>
      </c>
      <c r="F21" s="209">
        <f t="shared" si="1"/>
        <v>22.094530697396</v>
      </c>
      <c r="G21" s="214"/>
    </row>
    <row r="22" ht="14.4" spans="1:7">
      <c r="A22" s="472" t="s">
        <v>164</v>
      </c>
      <c r="B22" s="473">
        <v>10603</v>
      </c>
      <c r="C22" s="473">
        <v>99494</v>
      </c>
      <c r="D22" s="474">
        <v>79219</v>
      </c>
      <c r="E22" s="208">
        <f t="shared" si="0"/>
        <v>647.137602565312</v>
      </c>
      <c r="F22" s="209">
        <f t="shared" si="1"/>
        <v>79.6218867469395</v>
      </c>
      <c r="G22" s="405" t="s">
        <v>165</v>
      </c>
    </row>
    <row r="23" ht="14.4" spans="1:7">
      <c r="A23" s="472" t="s">
        <v>166</v>
      </c>
      <c r="B23" s="473">
        <v>37871</v>
      </c>
      <c r="C23" s="473">
        <v>48615.69</v>
      </c>
      <c r="D23" s="474">
        <v>47492</v>
      </c>
      <c r="E23" s="208">
        <f t="shared" si="0"/>
        <v>25.4046631987537</v>
      </c>
      <c r="F23" s="209">
        <f t="shared" si="1"/>
        <v>97.688626860999</v>
      </c>
      <c r="G23" s="214" t="s">
        <v>167</v>
      </c>
    </row>
    <row r="24" ht="14.4" spans="1:7">
      <c r="A24" s="472" t="s">
        <v>168</v>
      </c>
      <c r="B24" s="473">
        <v>142740</v>
      </c>
      <c r="C24" s="473">
        <v>156428.73</v>
      </c>
      <c r="D24" s="474">
        <v>161290</v>
      </c>
      <c r="E24" s="208">
        <f t="shared" si="0"/>
        <v>12.9956564382794</v>
      </c>
      <c r="F24" s="209">
        <f t="shared" si="1"/>
        <v>103.107658036986</v>
      </c>
      <c r="G24" s="214"/>
    </row>
    <row r="25" ht="19.2" spans="1:7">
      <c r="A25" s="472" t="s">
        <v>169</v>
      </c>
      <c r="B25" s="473">
        <v>34836</v>
      </c>
      <c r="C25" s="473">
        <v>31861.46</v>
      </c>
      <c r="D25" s="474">
        <v>8284</v>
      </c>
      <c r="E25" s="208">
        <f t="shared" si="0"/>
        <v>-76.2200022964749</v>
      </c>
      <c r="F25" s="209">
        <f t="shared" si="1"/>
        <v>26.0000640271978</v>
      </c>
      <c r="G25" s="214" t="s">
        <v>170</v>
      </c>
    </row>
    <row r="26" ht="14.4" spans="1:7">
      <c r="A26" s="472" t="s">
        <v>171</v>
      </c>
      <c r="B26" s="473">
        <v>25245</v>
      </c>
      <c r="C26" s="473">
        <v>63529.95</v>
      </c>
      <c r="D26" s="474">
        <v>68214</v>
      </c>
      <c r="E26" s="208">
        <f t="shared" si="0"/>
        <v>170.207961972668</v>
      </c>
      <c r="F26" s="209">
        <f t="shared" si="1"/>
        <v>107.372979201148</v>
      </c>
      <c r="G26" s="214" t="s">
        <v>172</v>
      </c>
    </row>
    <row r="27" ht="14.4" spans="1:7">
      <c r="A27" s="472" t="s">
        <v>173</v>
      </c>
      <c r="B27" s="473">
        <v>0</v>
      </c>
      <c r="C27" s="473">
        <v>87718</v>
      </c>
      <c r="D27" s="474">
        <v>0</v>
      </c>
      <c r="E27" s="208">
        <f t="shared" si="0"/>
        <v>0</v>
      </c>
      <c r="F27" s="209">
        <f t="shared" si="1"/>
        <v>0</v>
      </c>
      <c r="G27" s="214"/>
    </row>
    <row r="28" ht="14.4" spans="1:7">
      <c r="A28" s="472" t="s">
        <v>174</v>
      </c>
      <c r="B28" s="473">
        <v>-170424</v>
      </c>
      <c r="C28" s="473">
        <v>227920.36</v>
      </c>
      <c r="D28" s="474">
        <v>-15128</v>
      </c>
      <c r="E28" s="208">
        <f t="shared" si="0"/>
        <v>-91.1233159648876</v>
      </c>
      <c r="F28" s="209">
        <f t="shared" si="1"/>
        <v>-6.63740615362314</v>
      </c>
      <c r="G28" s="214"/>
    </row>
    <row r="29" ht="14.4" spans="1:7">
      <c r="A29" s="472" t="s">
        <v>175</v>
      </c>
      <c r="B29" s="473">
        <v>137501</v>
      </c>
      <c r="C29" s="473">
        <v>149629.44</v>
      </c>
      <c r="D29" s="474">
        <v>143418</v>
      </c>
      <c r="E29" s="208">
        <f t="shared" si="0"/>
        <v>4.30324143097141</v>
      </c>
      <c r="F29" s="209">
        <f t="shared" si="1"/>
        <v>95.8487848380639</v>
      </c>
      <c r="G29" s="214"/>
    </row>
    <row r="30" spans="1:7">
      <c r="A30" s="472" t="s">
        <v>176</v>
      </c>
      <c r="B30" s="473">
        <v>570</v>
      </c>
      <c r="C30" s="473">
        <v>191.16</v>
      </c>
      <c r="D30" s="474">
        <v>86</v>
      </c>
      <c r="E30" s="208">
        <f t="shared" si="0"/>
        <v>-84.9122807017544</v>
      </c>
      <c r="F30" s="209">
        <f t="shared" si="1"/>
        <v>44.9884913161749</v>
      </c>
      <c r="G30" s="476"/>
    </row>
  </sheetData>
  <sheetProtection formatCells="0" formatColumns="0" formatRows="0"/>
  <mergeCells count="9">
    <mergeCell ref="A1:G1"/>
    <mergeCell ref="D3:F3"/>
    <mergeCell ref="A3:A5"/>
    <mergeCell ref="B3:B5"/>
    <mergeCell ref="C3:C5"/>
    <mergeCell ref="D4:D5"/>
    <mergeCell ref="E4:E5"/>
    <mergeCell ref="F4:F5"/>
    <mergeCell ref="G3:G5"/>
  </mergeCells>
  <printOptions horizontalCentered="1"/>
  <pageMargins left="0.708333333333333" right="0.708333333333333" top="0.984027777777778" bottom="0.786805555555556" header="0.511805555555556" footer="0.511805555555556"/>
  <pageSetup paperSize="9" scale="96" orientation="landscape"/>
  <headerFooter alignWithMargins="0">
    <oddFooter>&amp;C&amp;10&amp;P</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9" tint="-0.499984740745262"/>
    <pageSetUpPr fitToPage="1"/>
  </sheetPr>
  <dimension ref="A1:H11"/>
  <sheetViews>
    <sheetView view="pageBreakPreview" zoomScaleNormal="100" zoomScaleSheetLayoutView="100" workbookViewId="0">
      <selection activeCell="D14" sqref="D14"/>
    </sheetView>
  </sheetViews>
  <sheetFormatPr defaultColWidth="8" defaultRowHeight="12" outlineLevelCol="7"/>
  <cols>
    <col min="1" max="1" width="19.8796296296296" style="1" customWidth="1"/>
    <col min="2" max="8" width="12.3796296296296" style="1" customWidth="1"/>
    <col min="9" max="16384" width="8" style="1"/>
  </cols>
  <sheetData>
    <row r="1" ht="25.5" customHeight="1" spans="1:8">
      <c r="A1" s="44" t="s">
        <v>79</v>
      </c>
      <c r="B1" s="44"/>
      <c r="C1" s="44"/>
      <c r="D1" s="44"/>
      <c r="E1" s="44"/>
      <c r="F1" s="44"/>
      <c r="G1" s="44"/>
      <c r="H1" s="44"/>
    </row>
    <row r="2" ht="18" customHeight="1" spans="1:8">
      <c r="A2" s="38" t="str">
        <f>目录!A41</f>
        <v>表38</v>
      </c>
      <c r="B2" s="27"/>
      <c r="C2" s="27"/>
      <c r="D2" s="39"/>
      <c r="H2" s="39" t="s">
        <v>88</v>
      </c>
    </row>
    <row r="3" ht="26.1" customHeight="1" spans="1:8">
      <c r="A3" s="45" t="s">
        <v>2107</v>
      </c>
      <c r="B3" s="46" t="s">
        <v>292</v>
      </c>
      <c r="C3" s="46"/>
      <c r="D3" s="46"/>
      <c r="E3" s="46" t="s">
        <v>2108</v>
      </c>
      <c r="F3" s="46"/>
      <c r="G3" s="46"/>
      <c r="H3" s="47" t="s">
        <v>2109</v>
      </c>
    </row>
    <row r="4" ht="46.5" customHeight="1" spans="1:8">
      <c r="A4" s="45"/>
      <c r="B4" s="48" t="s">
        <v>2110</v>
      </c>
      <c r="C4" s="48" t="s">
        <v>2111</v>
      </c>
      <c r="D4" s="49" t="s">
        <v>2112</v>
      </c>
      <c r="E4" s="48" t="s">
        <v>2110</v>
      </c>
      <c r="F4" s="48" t="s">
        <v>2113</v>
      </c>
      <c r="G4" s="49" t="s">
        <v>2112</v>
      </c>
      <c r="H4" s="48" t="s">
        <v>2114</v>
      </c>
    </row>
    <row r="5" ht="26.1" customHeight="1" spans="1:8">
      <c r="A5" s="50" t="s">
        <v>2115</v>
      </c>
      <c r="B5" s="51">
        <v>1455141</v>
      </c>
      <c r="C5" s="52">
        <v>1559085</v>
      </c>
      <c r="D5" s="53">
        <v>1.071</v>
      </c>
      <c r="E5" s="51">
        <v>1283085</v>
      </c>
      <c r="F5" s="52">
        <v>1262488</v>
      </c>
      <c r="G5" s="53">
        <v>0.984</v>
      </c>
      <c r="H5" s="54">
        <v>296597</v>
      </c>
    </row>
    <row r="6" ht="26.1" customHeight="1" spans="1:8">
      <c r="A6" s="55" t="s">
        <v>2116</v>
      </c>
      <c r="B6" s="51">
        <v>78433</v>
      </c>
      <c r="C6" s="52">
        <v>81867</v>
      </c>
      <c r="D6" s="53">
        <v>1.044</v>
      </c>
      <c r="E6" s="51">
        <v>171280</v>
      </c>
      <c r="F6" s="52">
        <v>93883</v>
      </c>
      <c r="G6" s="53">
        <v>0.548</v>
      </c>
      <c r="H6" s="54">
        <v>-12016</v>
      </c>
    </row>
    <row r="7" ht="26.1" customHeight="1" spans="1:8">
      <c r="A7" s="55" t="s">
        <v>2117</v>
      </c>
      <c r="B7" s="51">
        <v>154849</v>
      </c>
      <c r="C7" s="52">
        <v>167964</v>
      </c>
      <c r="D7" s="53">
        <v>1.085</v>
      </c>
      <c r="E7" s="51">
        <v>142845</v>
      </c>
      <c r="F7" s="52">
        <v>130454</v>
      </c>
      <c r="G7" s="53">
        <v>0.913</v>
      </c>
      <c r="H7" s="54">
        <v>37510</v>
      </c>
    </row>
    <row r="8" ht="26.1" customHeight="1" spans="1:8">
      <c r="A8" s="55" t="s">
        <v>2118</v>
      </c>
      <c r="B8" s="51">
        <v>517857</v>
      </c>
      <c r="C8" s="56">
        <v>612937</v>
      </c>
      <c r="D8" s="53">
        <v>1.184</v>
      </c>
      <c r="E8" s="51">
        <v>545815</v>
      </c>
      <c r="F8" s="56">
        <v>621785</v>
      </c>
      <c r="G8" s="53">
        <v>1.139</v>
      </c>
      <c r="H8" s="57">
        <v>-8848</v>
      </c>
    </row>
    <row r="9" ht="26.1" customHeight="1" spans="1:8">
      <c r="A9" s="55" t="s">
        <v>2119</v>
      </c>
      <c r="B9" s="51">
        <v>162802</v>
      </c>
      <c r="C9" s="54">
        <v>142352</v>
      </c>
      <c r="D9" s="53">
        <v>0.874</v>
      </c>
      <c r="E9" s="51">
        <v>186449</v>
      </c>
      <c r="F9" s="54">
        <v>174113</v>
      </c>
      <c r="G9" s="53">
        <v>0.934</v>
      </c>
      <c r="H9" s="54">
        <v>-31761</v>
      </c>
    </row>
    <row r="10" ht="26.1" customHeight="1" spans="1:8">
      <c r="A10" s="58" t="s">
        <v>97</v>
      </c>
      <c r="B10" s="52">
        <v>2369082</v>
      </c>
      <c r="C10" s="52">
        <v>2564206</v>
      </c>
      <c r="D10" s="53">
        <v>1.082</v>
      </c>
      <c r="E10" s="52">
        <v>2329474</v>
      </c>
      <c r="F10" s="52">
        <v>2282723</v>
      </c>
      <c r="G10" s="53">
        <v>0.98</v>
      </c>
      <c r="H10" s="52">
        <v>281482</v>
      </c>
    </row>
    <row r="11" ht="35.25" customHeight="1" spans="1:8">
      <c r="A11" s="59" t="s">
        <v>2120</v>
      </c>
      <c r="B11" s="59"/>
      <c r="C11" s="59"/>
      <c r="D11" s="59"/>
      <c r="E11" s="59"/>
      <c r="F11" s="59"/>
      <c r="G11" s="59"/>
      <c r="H11" s="59"/>
    </row>
  </sheetData>
  <mergeCells count="5">
    <mergeCell ref="A1:H1"/>
    <mergeCell ref="B3:D3"/>
    <mergeCell ref="E3:G3"/>
    <mergeCell ref="A11:H11"/>
    <mergeCell ref="A3:A4"/>
  </mergeCells>
  <printOptions horizontalCentered="1"/>
  <pageMargins left="0.629861111111111" right="0.708333333333333" top="0.984027777777778" bottom="0.786805555555556" header="0.511805555555556" footer="0.511805555555556"/>
  <pageSetup paperSize="9" orientation="landscape"/>
  <headerFooter alignWithMargins="0">
    <oddFooter>&amp;C&amp;10&amp;P</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9" tint="-0.499984740745262"/>
    <pageSetUpPr fitToPage="1"/>
  </sheetPr>
  <dimension ref="A1:E26"/>
  <sheetViews>
    <sheetView view="pageBreakPreview" zoomScaleNormal="100" zoomScaleSheetLayoutView="100" topLeftCell="A7" workbookViewId="0">
      <selection activeCell="A26" sqref="A26"/>
    </sheetView>
  </sheetViews>
  <sheetFormatPr defaultColWidth="8" defaultRowHeight="14.4" outlineLevelCol="4"/>
  <cols>
    <col min="1" max="1" width="34" style="1" customWidth="1"/>
    <col min="2" max="3" width="14.1296296296296" style="1" customWidth="1"/>
    <col min="4" max="4" width="11" style="1" customWidth="1"/>
    <col min="5" max="5" width="59.1296296296296" style="1" customWidth="1"/>
    <col min="6" max="16382" width="8" style="1"/>
  </cols>
  <sheetData>
    <row r="1" ht="25.8" spans="1:5">
      <c r="A1" s="2" t="s">
        <v>81</v>
      </c>
      <c r="B1" s="2"/>
      <c r="C1" s="2"/>
      <c r="D1" s="2"/>
      <c r="E1" s="2"/>
    </row>
    <row r="2" spans="1:5">
      <c r="A2" s="38" t="s">
        <v>80</v>
      </c>
      <c r="B2" s="27"/>
      <c r="C2" s="27"/>
      <c r="D2" s="39"/>
      <c r="E2" s="39" t="s">
        <v>88</v>
      </c>
    </row>
    <row r="3" ht="27.75" customHeight="1" spans="1:5">
      <c r="A3" s="5" t="s">
        <v>2121</v>
      </c>
      <c r="B3" s="5" t="s">
        <v>2122</v>
      </c>
      <c r="C3" s="5" t="s">
        <v>2123</v>
      </c>
      <c r="D3" s="5" t="s">
        <v>2124</v>
      </c>
      <c r="E3" s="5" t="s">
        <v>93</v>
      </c>
    </row>
    <row r="4" ht="18" customHeight="1" spans="1:5">
      <c r="A4" s="40" t="s">
        <v>2125</v>
      </c>
      <c r="B4" s="41">
        <v>2534187</v>
      </c>
      <c r="C4" s="41">
        <v>2311750.344512</v>
      </c>
      <c r="D4" s="42">
        <v>0.912225634695466</v>
      </c>
      <c r="E4" s="6"/>
    </row>
    <row r="5" ht="18" customHeight="1" spans="1:5">
      <c r="A5" s="40" t="s">
        <v>2126</v>
      </c>
      <c r="B5" s="41">
        <v>79190</v>
      </c>
      <c r="C5" s="41">
        <v>62273</v>
      </c>
      <c r="D5" s="42">
        <v>0.786374542240182</v>
      </c>
      <c r="E5" s="33"/>
    </row>
    <row r="6" ht="18" customHeight="1" spans="1:5">
      <c r="A6" s="40" t="s">
        <v>2127</v>
      </c>
      <c r="B6" s="41">
        <v>60949</v>
      </c>
      <c r="C6" s="41">
        <v>59648</v>
      </c>
      <c r="D6" s="42">
        <v>0.978654284729856</v>
      </c>
      <c r="E6" s="33" t="s">
        <v>2128</v>
      </c>
    </row>
    <row r="7" ht="18" customHeight="1" spans="1:5">
      <c r="A7" s="40" t="s">
        <v>2129</v>
      </c>
      <c r="B7" s="41"/>
      <c r="C7" s="41"/>
      <c r="D7" s="42"/>
      <c r="E7" s="40"/>
    </row>
    <row r="8" ht="18" customHeight="1" spans="1:5">
      <c r="A8" s="40" t="s">
        <v>2130</v>
      </c>
      <c r="B8" s="41">
        <v>17598</v>
      </c>
      <c r="C8" s="41">
        <v>2068.277683</v>
      </c>
      <c r="D8" s="42">
        <v>0.11752913302648</v>
      </c>
      <c r="E8" s="40" t="s">
        <v>2131</v>
      </c>
    </row>
    <row r="9" ht="18" customHeight="1" spans="1:5">
      <c r="A9" s="40" t="s">
        <v>2132</v>
      </c>
      <c r="B9" s="41">
        <v>409</v>
      </c>
      <c r="C9" s="41">
        <v>439.552675</v>
      </c>
      <c r="D9" s="42">
        <v>1.07470091687042</v>
      </c>
      <c r="E9" s="40"/>
    </row>
    <row r="10" ht="18" customHeight="1" spans="1:5">
      <c r="A10" s="40" t="s">
        <v>2133</v>
      </c>
      <c r="B10" s="41">
        <v>1664457</v>
      </c>
      <c r="C10" s="41">
        <v>1650261.035415</v>
      </c>
      <c r="D10" s="42">
        <v>0.991471113651479</v>
      </c>
      <c r="E10" s="40"/>
    </row>
    <row r="11" ht="18" customHeight="1" spans="1:5">
      <c r="A11" s="40" t="s">
        <v>2127</v>
      </c>
      <c r="B11" s="41">
        <v>1288267</v>
      </c>
      <c r="C11" s="41">
        <v>1325428.007534</v>
      </c>
      <c r="D11" s="42">
        <v>1.02884573425695</v>
      </c>
      <c r="E11" s="40"/>
    </row>
    <row r="12" ht="18" customHeight="1" spans="1:5">
      <c r="A12" s="40" t="s">
        <v>2129</v>
      </c>
      <c r="B12" s="41">
        <v>306917</v>
      </c>
      <c r="C12" s="41">
        <v>295589.9384</v>
      </c>
      <c r="D12" s="42">
        <v>0.963094056047726</v>
      </c>
      <c r="E12" s="40" t="s">
        <v>2134</v>
      </c>
    </row>
    <row r="13" ht="18" customHeight="1" spans="1:5">
      <c r="A13" s="40" t="s">
        <v>2130</v>
      </c>
      <c r="B13" s="41">
        <v>67076</v>
      </c>
      <c r="C13" s="41">
        <v>27059.123465</v>
      </c>
      <c r="D13" s="42">
        <v>0.403409915096309</v>
      </c>
      <c r="E13" s="40" t="s">
        <v>2131</v>
      </c>
    </row>
    <row r="14" ht="18" customHeight="1" spans="1:5">
      <c r="A14" s="40" t="s">
        <v>2132</v>
      </c>
      <c r="B14" s="41">
        <v>1260</v>
      </c>
      <c r="C14" s="41">
        <v>1223.661818</v>
      </c>
      <c r="D14" s="42">
        <v>0.971160173015873</v>
      </c>
      <c r="E14" s="40"/>
    </row>
    <row r="15" ht="18" customHeight="1" spans="1:5">
      <c r="A15" s="40" t="s">
        <v>2135</v>
      </c>
      <c r="B15" s="41">
        <v>638770</v>
      </c>
      <c r="C15" s="41">
        <v>437968.309097</v>
      </c>
      <c r="D15" s="42">
        <v>0.685643203495781</v>
      </c>
      <c r="E15" s="40"/>
    </row>
    <row r="16" ht="24" spans="1:5">
      <c r="A16" s="40" t="s">
        <v>2127</v>
      </c>
      <c r="B16" s="41">
        <v>552497</v>
      </c>
      <c r="C16" s="41">
        <v>399552</v>
      </c>
      <c r="D16" s="42">
        <v>0.723174967465887</v>
      </c>
      <c r="E16" s="40" t="s">
        <v>2136</v>
      </c>
    </row>
    <row r="17" ht="36" spans="1:5">
      <c r="A17" s="40" t="s">
        <v>2129</v>
      </c>
      <c r="B17" s="41">
        <v>48828</v>
      </c>
      <c r="C17" s="41">
        <v>25619</v>
      </c>
      <c r="D17" s="42">
        <v>0.524678463176866</v>
      </c>
      <c r="E17" s="40" t="s">
        <v>2137</v>
      </c>
    </row>
    <row r="18" ht="18" customHeight="1" spans="1:5">
      <c r="A18" s="40" t="s">
        <v>2130</v>
      </c>
      <c r="B18" s="41">
        <v>18587</v>
      </c>
      <c r="C18" s="41">
        <v>10819</v>
      </c>
      <c r="D18" s="42">
        <v>0.582073492225749</v>
      </c>
      <c r="E18" s="40" t="s">
        <v>2131</v>
      </c>
    </row>
    <row r="19" ht="24" spans="1:5">
      <c r="A19" s="40" t="s">
        <v>2132</v>
      </c>
      <c r="B19" s="41">
        <v>2319</v>
      </c>
      <c r="C19" s="41">
        <v>31.254794</v>
      </c>
      <c r="D19" s="42">
        <v>0.0134777033203967</v>
      </c>
      <c r="E19" s="40" t="s">
        <v>2138</v>
      </c>
    </row>
    <row r="20" ht="18" customHeight="1" spans="1:5">
      <c r="A20" s="40" t="s">
        <v>2139</v>
      </c>
      <c r="B20" s="41">
        <v>151770</v>
      </c>
      <c r="C20" s="41">
        <v>161248</v>
      </c>
      <c r="D20" s="42">
        <v>1.06244975950451</v>
      </c>
      <c r="E20" s="40"/>
    </row>
    <row r="21" ht="18" customHeight="1" spans="1:5">
      <c r="A21" s="40" t="s">
        <v>2127</v>
      </c>
      <c r="B21" s="41">
        <v>17973</v>
      </c>
      <c r="C21" s="41">
        <v>15109</v>
      </c>
      <c r="D21" s="42">
        <v>0.840649863684416</v>
      </c>
      <c r="E21" s="40" t="s">
        <v>2140</v>
      </c>
    </row>
    <row r="22" ht="18" customHeight="1" spans="1:5">
      <c r="A22" s="40" t="s">
        <v>2129</v>
      </c>
      <c r="B22" s="41">
        <v>130979</v>
      </c>
      <c r="C22" s="41">
        <v>141100</v>
      </c>
      <c r="D22" s="42">
        <v>1.07727192908787</v>
      </c>
      <c r="E22" s="40"/>
    </row>
    <row r="23" ht="18" customHeight="1" spans="1:5">
      <c r="A23" s="40" t="s">
        <v>2130</v>
      </c>
      <c r="B23" s="41">
        <v>2627</v>
      </c>
      <c r="C23" s="41">
        <v>4839</v>
      </c>
      <c r="D23" s="42">
        <v>1.84202512371526</v>
      </c>
      <c r="E23" s="40" t="s">
        <v>2141</v>
      </c>
    </row>
    <row r="24" ht="18" customHeight="1" spans="1:5">
      <c r="A24" s="40" t="s">
        <v>2132</v>
      </c>
      <c r="B24" s="41">
        <v>87</v>
      </c>
      <c r="C24" s="41">
        <v>95</v>
      </c>
      <c r="D24" s="42">
        <v>1.09195402298851</v>
      </c>
      <c r="E24" s="40"/>
    </row>
    <row r="25" ht="18" customHeight="1" spans="1:5">
      <c r="A25" s="40"/>
      <c r="B25" s="41"/>
      <c r="C25" s="41"/>
      <c r="D25" s="42"/>
      <c r="E25" s="40"/>
    </row>
    <row r="26" ht="18" customHeight="1" spans="1:1">
      <c r="A26" s="43" t="s">
        <v>2142</v>
      </c>
    </row>
  </sheetData>
  <mergeCells count="1">
    <mergeCell ref="A1:E1"/>
  </mergeCells>
  <printOptions horizontalCentered="1"/>
  <pageMargins left="0.708333333333333" right="0.708333333333333" top="0.984027777777778" bottom="0.786805555555556" header="0.511805555555556" footer="0.511805555555556"/>
  <pageSetup paperSize="9" scale="91" orientation="landscape"/>
  <headerFooter alignWithMargins="0">
    <oddFooter>&amp;C&amp;10&amp;P</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9" tint="-0.499984740745262"/>
    <pageSetUpPr fitToPage="1"/>
  </sheetPr>
  <dimension ref="A1:E26"/>
  <sheetViews>
    <sheetView view="pageBreakPreview" zoomScaleNormal="100" zoomScaleSheetLayoutView="100" topLeftCell="A16" workbookViewId="0">
      <selection activeCell="A26" sqref="A26"/>
    </sheetView>
  </sheetViews>
  <sheetFormatPr defaultColWidth="9" defaultRowHeight="14.4" outlineLevelCol="4"/>
  <cols>
    <col min="1" max="1" width="42.75" customWidth="1"/>
    <col min="2" max="3" width="12.25" customWidth="1"/>
    <col min="4" max="4" width="11.3796296296296" customWidth="1"/>
    <col min="5" max="5" width="61.3796296296296" customWidth="1"/>
  </cols>
  <sheetData>
    <row r="1" s="1" customFormat="1" ht="25.8" spans="1:5">
      <c r="A1" s="26" t="s">
        <v>83</v>
      </c>
      <c r="B1" s="26"/>
      <c r="C1" s="26"/>
      <c r="D1" s="26"/>
      <c r="E1" s="26"/>
    </row>
    <row r="2" s="1" customFormat="1" ht="15.95" customHeight="1" spans="1:5">
      <c r="A2" s="27" t="s">
        <v>82</v>
      </c>
      <c r="B2" s="27"/>
      <c r="C2" s="27"/>
      <c r="D2" s="28" t="s">
        <v>88</v>
      </c>
      <c r="E2" s="28"/>
    </row>
    <row r="3" s="25" customFormat="1" ht="28.5" customHeight="1" spans="1:5">
      <c r="A3" s="29" t="s">
        <v>2143</v>
      </c>
      <c r="B3" s="29" t="s">
        <v>2122</v>
      </c>
      <c r="C3" s="29" t="s">
        <v>2123</v>
      </c>
      <c r="D3" s="29" t="s">
        <v>2124</v>
      </c>
      <c r="E3" s="29" t="s">
        <v>93</v>
      </c>
    </row>
    <row r="4" s="25" customFormat="1" ht="15" customHeight="1" spans="1:5">
      <c r="A4" s="30" t="s">
        <v>2144</v>
      </c>
      <c r="B4" s="31">
        <v>2323323</v>
      </c>
      <c r="C4" s="31">
        <v>2434892.776003</v>
      </c>
      <c r="D4" s="32">
        <v>1.04802163797414</v>
      </c>
      <c r="E4" s="33"/>
    </row>
    <row r="5" s="25" customFormat="1" ht="15" customHeight="1" spans="1:5">
      <c r="A5" s="30" t="s">
        <v>2145</v>
      </c>
      <c r="B5" s="31">
        <v>94781</v>
      </c>
      <c r="C5" s="31">
        <v>135286</v>
      </c>
      <c r="D5" s="32">
        <v>1.42735358352412</v>
      </c>
      <c r="E5" s="33"/>
    </row>
    <row r="6" s="25" customFormat="1" ht="15" customHeight="1" spans="1:5">
      <c r="A6" s="30" t="s">
        <v>2146</v>
      </c>
      <c r="B6" s="31">
        <v>33873</v>
      </c>
      <c r="C6" s="31">
        <v>35699.78</v>
      </c>
      <c r="D6" s="32">
        <v>1.05393026894577</v>
      </c>
      <c r="E6" s="33"/>
    </row>
    <row r="7" s="25" customFormat="1" ht="15" customHeight="1" spans="1:5">
      <c r="A7" s="30" t="s">
        <v>2147</v>
      </c>
      <c r="B7" s="31">
        <v>6460</v>
      </c>
      <c r="C7" s="31">
        <v>6534</v>
      </c>
      <c r="D7" s="32">
        <v>1.01145510835913</v>
      </c>
      <c r="E7" s="33"/>
    </row>
    <row r="8" s="25" customFormat="1" ht="15" customHeight="1" spans="1:5">
      <c r="A8" s="30" t="s">
        <v>2148</v>
      </c>
      <c r="B8" s="30">
        <v>518</v>
      </c>
      <c r="C8" s="30">
        <v>577.323451</v>
      </c>
      <c r="D8" s="32">
        <v>1.11452403667954</v>
      </c>
      <c r="E8" s="33"/>
    </row>
    <row r="9" s="25" customFormat="1" ht="24" spans="1:5">
      <c r="A9" s="30" t="s">
        <v>2149</v>
      </c>
      <c r="B9" s="30">
        <v>9</v>
      </c>
      <c r="C9" s="30">
        <v>94.5</v>
      </c>
      <c r="D9" s="32">
        <v>10.5</v>
      </c>
      <c r="E9" s="33" t="s">
        <v>2150</v>
      </c>
    </row>
    <row r="10" s="25" customFormat="1" ht="24" spans="1:5">
      <c r="A10" s="30" t="s">
        <v>2151</v>
      </c>
      <c r="B10" s="30">
        <v>26532</v>
      </c>
      <c r="C10" s="31">
        <v>16731.211767</v>
      </c>
      <c r="D10" s="30">
        <v>0.630604996494799</v>
      </c>
      <c r="E10" s="33" t="s">
        <v>2152</v>
      </c>
    </row>
    <row r="11" s="25" customFormat="1" ht="36" spans="1:5">
      <c r="A11" s="30" t="s">
        <v>2153</v>
      </c>
      <c r="B11" s="30">
        <v>2</v>
      </c>
      <c r="C11" s="31">
        <v>1850</v>
      </c>
      <c r="D11" s="32">
        <v>925</v>
      </c>
      <c r="E11" s="33" t="s">
        <v>2154</v>
      </c>
    </row>
    <row r="12" s="25" customFormat="1" ht="48" spans="1:5">
      <c r="A12" s="30" t="s">
        <v>2155</v>
      </c>
      <c r="B12" s="31">
        <v>21563</v>
      </c>
      <c r="C12" s="31">
        <v>17607</v>
      </c>
      <c r="D12" s="32">
        <v>0.816537587534202</v>
      </c>
      <c r="E12" s="33" t="s">
        <v>2156</v>
      </c>
    </row>
    <row r="13" s="25" customFormat="1" ht="36" spans="1:5">
      <c r="A13" s="30" t="s">
        <v>2157</v>
      </c>
      <c r="B13" s="31">
        <v>4163</v>
      </c>
      <c r="C13" s="31">
        <v>54361.973041</v>
      </c>
      <c r="D13" s="32">
        <v>13.058364890944</v>
      </c>
      <c r="E13" s="33" t="s">
        <v>2158</v>
      </c>
    </row>
    <row r="14" s="25" customFormat="1" ht="15" customHeight="1" spans="1:5">
      <c r="A14" s="30" t="s">
        <v>2159</v>
      </c>
      <c r="B14" s="31">
        <v>1412339</v>
      </c>
      <c r="C14" s="31">
        <v>1648510.776003</v>
      </c>
      <c r="D14" s="32">
        <v>1.1672203175038</v>
      </c>
      <c r="E14" s="33"/>
    </row>
    <row r="15" s="25" customFormat="1" ht="15" customHeight="1" spans="1:5">
      <c r="A15" s="30" t="s">
        <v>2160</v>
      </c>
      <c r="B15" s="31">
        <v>973038</v>
      </c>
      <c r="C15" s="31">
        <v>1164300.184706</v>
      </c>
      <c r="D15" s="32">
        <v>1.19656188628399</v>
      </c>
      <c r="E15" s="33"/>
    </row>
    <row r="16" s="25" customFormat="1" ht="15" customHeight="1" spans="1:5">
      <c r="A16" s="30" t="s">
        <v>2161</v>
      </c>
      <c r="B16" s="31">
        <v>353325</v>
      </c>
      <c r="C16" s="31">
        <v>386406</v>
      </c>
      <c r="D16" s="32">
        <v>1.09362767989811</v>
      </c>
      <c r="E16" s="33"/>
    </row>
    <row r="17" s="25" customFormat="1" ht="15" customHeight="1" spans="1:5">
      <c r="A17" s="30" t="s">
        <v>2162</v>
      </c>
      <c r="B17" s="31">
        <v>14515</v>
      </c>
      <c r="C17" s="31">
        <v>20605.849575</v>
      </c>
      <c r="D17" s="32">
        <v>1.41962449707199</v>
      </c>
      <c r="E17" s="33"/>
    </row>
    <row r="18" s="25" customFormat="1" ht="15" customHeight="1" spans="1:5">
      <c r="A18" s="30" t="s">
        <v>2163</v>
      </c>
      <c r="B18" s="30">
        <v>647419</v>
      </c>
      <c r="C18" s="30">
        <v>463396</v>
      </c>
      <c r="D18" s="32">
        <v>0.715759037037838</v>
      </c>
      <c r="E18" s="33"/>
    </row>
    <row r="19" s="25" customFormat="1" ht="24" spans="1:5">
      <c r="A19" s="30" t="s">
        <v>2164</v>
      </c>
      <c r="B19" s="31">
        <v>578235</v>
      </c>
      <c r="C19" s="30">
        <v>463390</v>
      </c>
      <c r="D19" s="32">
        <v>0.801386979342309</v>
      </c>
      <c r="E19" s="33" t="s">
        <v>2165</v>
      </c>
    </row>
    <row r="20" s="25" customFormat="1" ht="24" spans="1:5">
      <c r="A20" s="30" t="s">
        <v>2166</v>
      </c>
      <c r="B20" s="31">
        <v>69184</v>
      </c>
      <c r="C20" s="31">
        <v>6</v>
      </c>
      <c r="D20" s="32">
        <v>8.67252543940796e-5</v>
      </c>
      <c r="E20" s="33" t="s">
        <v>2167</v>
      </c>
    </row>
    <row r="21" s="25" customFormat="1" ht="15" customHeight="1" spans="1:5">
      <c r="A21" s="30" t="s">
        <v>2168</v>
      </c>
      <c r="B21" s="31">
        <v>168784</v>
      </c>
      <c r="C21" s="31">
        <v>187700</v>
      </c>
      <c r="D21" s="32">
        <v>1.11207223433501</v>
      </c>
      <c r="E21" s="33"/>
    </row>
    <row r="22" s="25" customFormat="1" ht="15" customHeight="1" spans="1:5">
      <c r="A22" s="30" t="s">
        <v>2169</v>
      </c>
      <c r="B22" s="31">
        <v>131118</v>
      </c>
      <c r="C22" s="31">
        <v>149129</v>
      </c>
      <c r="D22" s="32">
        <v>1.1373648164249</v>
      </c>
      <c r="E22" s="33"/>
    </row>
    <row r="23" s="25" customFormat="1" ht="15" customHeight="1" spans="1:5">
      <c r="A23" s="30" t="s">
        <v>2170</v>
      </c>
      <c r="B23" s="31">
        <v>34554</v>
      </c>
      <c r="C23" s="31">
        <v>34921</v>
      </c>
      <c r="D23" s="32">
        <v>1.01062105689645</v>
      </c>
      <c r="E23" s="33"/>
    </row>
    <row r="24" s="25" customFormat="1" ht="15" customHeight="1" spans="1:5">
      <c r="A24" s="30" t="s">
        <v>2148</v>
      </c>
      <c r="B24" s="30">
        <v>3048</v>
      </c>
      <c r="C24" s="30">
        <v>3586</v>
      </c>
      <c r="D24" s="32">
        <v>1.17650918635171</v>
      </c>
      <c r="E24" s="33"/>
    </row>
    <row r="25" s="25" customFormat="1" ht="15" customHeight="1" spans="1:5">
      <c r="A25" s="30" t="s">
        <v>2171</v>
      </c>
      <c r="B25" s="31">
        <v>64</v>
      </c>
      <c r="C25" s="31">
        <v>64</v>
      </c>
      <c r="D25" s="32">
        <v>1</v>
      </c>
      <c r="E25" s="33"/>
    </row>
    <row r="26" s="25" customFormat="1" ht="15" customHeight="1" spans="1:5">
      <c r="A26" s="34" t="s">
        <v>2142</v>
      </c>
      <c r="B26" s="35"/>
      <c r="C26" s="35"/>
      <c r="D26" s="36"/>
      <c r="E26" s="37"/>
    </row>
  </sheetData>
  <mergeCells count="2">
    <mergeCell ref="A1:E1"/>
    <mergeCell ref="D2:E2"/>
  </mergeCells>
  <printOptions horizontalCentered="1"/>
  <pageMargins left="0.708333333333333" right="0.708333333333333" top="0.729861111111111" bottom="0.786805555555556" header="0.511805555555556" footer="0.511805555555556"/>
  <pageSetup paperSize="9" scale="95" fitToHeight="0" orientation="landscape"/>
  <headerFooter alignWithMargins="0">
    <oddFooter>&amp;C&amp;10&amp;P</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9" tint="-0.499984740745262"/>
    <pageSetUpPr fitToPage="1"/>
  </sheetPr>
  <dimension ref="A1:D14"/>
  <sheetViews>
    <sheetView view="pageBreakPreview" zoomScaleNormal="100" zoomScaleSheetLayoutView="100" workbookViewId="0">
      <selection activeCell="A14" sqref="A14"/>
    </sheetView>
  </sheetViews>
  <sheetFormatPr defaultColWidth="8" defaultRowHeight="12" outlineLevelCol="3"/>
  <cols>
    <col min="1" max="1" width="45.6296296296296" style="12" customWidth="1"/>
    <col min="2" max="3" width="15.6296296296296" style="12" customWidth="1"/>
    <col min="4" max="4" width="55.6296296296296" style="12" customWidth="1"/>
    <col min="5" max="16384" width="8" style="12"/>
  </cols>
  <sheetData>
    <row r="1" ht="25.8" spans="1:4">
      <c r="A1" s="13" t="s">
        <v>85</v>
      </c>
      <c r="B1" s="13"/>
      <c r="C1" s="13"/>
      <c r="D1" s="13"/>
    </row>
    <row r="2" ht="18" customHeight="1" spans="1:4">
      <c r="A2" s="14" t="s">
        <v>84</v>
      </c>
      <c r="B2" s="15"/>
      <c r="C2" s="15"/>
      <c r="D2" s="16" t="s">
        <v>88</v>
      </c>
    </row>
    <row r="3" ht="18" customHeight="1" spans="1:4">
      <c r="A3" s="17" t="s">
        <v>2143</v>
      </c>
      <c r="B3" s="17" t="s">
        <v>2122</v>
      </c>
      <c r="C3" s="17" t="s">
        <v>2123</v>
      </c>
      <c r="D3" s="17" t="s">
        <v>93</v>
      </c>
    </row>
    <row r="4" ht="18" customHeight="1" spans="1:4">
      <c r="A4" s="18" t="s">
        <v>2172</v>
      </c>
      <c r="B4" s="19">
        <v>210864</v>
      </c>
      <c r="C4" s="19">
        <v>-123142.431491</v>
      </c>
      <c r="D4" s="20"/>
    </row>
    <row r="5" ht="18" customHeight="1" spans="1:4">
      <c r="A5" s="18" t="s">
        <v>2173</v>
      </c>
      <c r="B5" s="19">
        <v>3076579</v>
      </c>
      <c r="C5" s="19">
        <v>2953436</v>
      </c>
      <c r="D5" s="20"/>
    </row>
    <row r="6" ht="18" customHeight="1" spans="1:4">
      <c r="A6" s="18" t="s">
        <v>2174</v>
      </c>
      <c r="B6" s="21">
        <v>-15591</v>
      </c>
      <c r="C6" s="21">
        <v>-73013</v>
      </c>
      <c r="D6" s="20" t="s">
        <v>2175</v>
      </c>
    </row>
    <row r="7" ht="18" customHeight="1" spans="1:4">
      <c r="A7" s="18" t="s">
        <v>2176</v>
      </c>
      <c r="B7" s="21">
        <v>264819</v>
      </c>
      <c r="C7" s="21">
        <v>191806</v>
      </c>
      <c r="D7" s="20"/>
    </row>
    <row r="8" ht="18" customHeight="1" spans="1:4">
      <c r="A8" s="18" t="s">
        <v>2177</v>
      </c>
      <c r="B8" s="21">
        <v>252118</v>
      </c>
      <c r="C8" s="21">
        <v>1750.25941199996</v>
      </c>
      <c r="D8" s="20"/>
    </row>
    <row r="9" ht="18" customHeight="1" spans="1:4">
      <c r="A9" s="18" t="s">
        <v>2178</v>
      </c>
      <c r="B9" s="21">
        <v>2074331</v>
      </c>
      <c r="C9" s="21">
        <v>2076081</v>
      </c>
      <c r="D9" s="20"/>
    </row>
    <row r="10" ht="36" spans="1:4">
      <c r="A10" s="18" t="s">
        <v>2179</v>
      </c>
      <c r="B10" s="22">
        <v>-8649</v>
      </c>
      <c r="C10" s="21">
        <v>-25427.690903</v>
      </c>
      <c r="D10" s="20" t="s">
        <v>2180</v>
      </c>
    </row>
    <row r="11" ht="18" customHeight="1" spans="1:4">
      <c r="A11" s="23" t="s">
        <v>2181</v>
      </c>
      <c r="B11" s="21">
        <v>512121</v>
      </c>
      <c r="C11" s="21">
        <v>486693</v>
      </c>
      <c r="D11" s="20"/>
    </row>
    <row r="12" ht="36" spans="1:4">
      <c r="A12" s="18" t="s">
        <v>2182</v>
      </c>
      <c r="B12" s="21">
        <v>-17014</v>
      </c>
      <c r="C12" s="21">
        <v>-26452</v>
      </c>
      <c r="D12" s="20" t="s">
        <v>2183</v>
      </c>
    </row>
    <row r="13" ht="18" customHeight="1" spans="1:4">
      <c r="A13" s="18" t="s">
        <v>2184</v>
      </c>
      <c r="B13" s="21">
        <v>225308</v>
      </c>
      <c r="C13" s="21">
        <v>198856</v>
      </c>
      <c r="D13" s="20"/>
    </row>
    <row r="14" ht="18" customHeight="1" spans="1:1">
      <c r="A14" s="24" t="s">
        <v>2142</v>
      </c>
    </row>
  </sheetData>
  <mergeCells count="1">
    <mergeCell ref="A1:D1"/>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9" tint="-0.499984740745262"/>
    <pageSetUpPr fitToPage="1"/>
  </sheetPr>
  <dimension ref="A1:D17"/>
  <sheetViews>
    <sheetView view="pageBreakPreview" zoomScaleNormal="100" zoomScaleSheetLayoutView="100" workbookViewId="0">
      <selection activeCell="C22" sqref="C22"/>
    </sheetView>
  </sheetViews>
  <sheetFormatPr defaultColWidth="8" defaultRowHeight="14.25" customHeight="1" outlineLevelCol="3"/>
  <cols>
    <col min="1" max="1" width="42.75" style="1" customWidth="1"/>
    <col min="2" max="2" width="7.12962962962963" style="1" customWidth="1"/>
    <col min="3" max="4" width="19.1296296296296" style="1" customWidth="1"/>
    <col min="5" max="16384" width="8" style="1"/>
  </cols>
  <sheetData>
    <row r="1" ht="25.8" spans="1:4">
      <c r="A1" s="2" t="s">
        <v>87</v>
      </c>
      <c r="B1" s="2"/>
      <c r="C1" s="2"/>
      <c r="D1" s="2"/>
    </row>
    <row r="2" ht="15.95" customHeight="1" spans="1:4">
      <c r="A2" s="3" t="s">
        <v>86</v>
      </c>
      <c r="B2" s="4"/>
      <c r="C2" s="3"/>
      <c r="D2" s="3"/>
    </row>
    <row r="3" ht="20.1" customHeight="1" spans="1:4">
      <c r="A3" s="5" t="s">
        <v>239</v>
      </c>
      <c r="B3" s="5" t="s">
        <v>2185</v>
      </c>
      <c r="C3" s="5" t="s">
        <v>2122</v>
      </c>
      <c r="D3" s="5" t="s">
        <v>2123</v>
      </c>
    </row>
    <row r="4" ht="20.1" customHeight="1" spans="1:4">
      <c r="A4" s="6" t="s">
        <v>2186</v>
      </c>
      <c r="B4" s="5"/>
      <c r="C4" s="5" t="s">
        <v>2187</v>
      </c>
      <c r="D4" s="5" t="s">
        <v>2187</v>
      </c>
    </row>
    <row r="5" ht="20.1" customHeight="1" spans="1:4">
      <c r="A5" s="6" t="s">
        <v>2188</v>
      </c>
      <c r="B5" s="5" t="s">
        <v>2189</v>
      </c>
      <c r="C5" s="7">
        <v>171253</v>
      </c>
      <c r="D5" s="7">
        <v>162663</v>
      </c>
    </row>
    <row r="6" ht="20.1" customHeight="1" spans="1:4">
      <c r="A6" s="6" t="s">
        <v>2190</v>
      </c>
      <c r="B6" s="5" t="s">
        <v>2189</v>
      </c>
      <c r="C6" s="7">
        <v>126453</v>
      </c>
      <c r="D6" s="7">
        <v>117985</v>
      </c>
    </row>
    <row r="7" ht="20.1" customHeight="1" spans="1:4">
      <c r="A7" s="6" t="s">
        <v>2191</v>
      </c>
      <c r="B7" s="5" t="s">
        <v>2189</v>
      </c>
      <c r="C7" s="7">
        <v>44800</v>
      </c>
      <c r="D7" s="7">
        <v>44678</v>
      </c>
    </row>
    <row r="8" ht="20.1" customHeight="1" spans="1:4">
      <c r="A8" s="6" t="s">
        <v>2192</v>
      </c>
      <c r="B8" s="5" t="s">
        <v>2189</v>
      </c>
      <c r="C8" s="8">
        <v>126453</v>
      </c>
      <c r="D8" s="8">
        <v>117985</v>
      </c>
    </row>
    <row r="9" ht="20.1" customHeight="1" spans="1:4">
      <c r="A9" s="6" t="s">
        <v>2193</v>
      </c>
      <c r="B9" s="5"/>
      <c r="C9" s="7"/>
      <c r="D9" s="7"/>
    </row>
    <row r="10" ht="20.1" customHeight="1" spans="1:4">
      <c r="A10" s="6" t="s">
        <v>2194</v>
      </c>
      <c r="B10" s="5" t="s">
        <v>2189</v>
      </c>
      <c r="C10" s="7">
        <v>152698</v>
      </c>
      <c r="D10" s="7">
        <v>147967</v>
      </c>
    </row>
    <row r="11" ht="20.1" customHeight="1" spans="1:4">
      <c r="A11" s="6" t="s">
        <v>2195</v>
      </c>
      <c r="B11" s="5" t="s">
        <v>2189</v>
      </c>
      <c r="C11" s="7">
        <v>295802</v>
      </c>
      <c r="D11" s="7">
        <v>294450</v>
      </c>
    </row>
    <row r="12" ht="20.1" customHeight="1" spans="1:4">
      <c r="A12" s="6" t="s">
        <v>2196</v>
      </c>
      <c r="B12" s="5"/>
      <c r="C12" s="7"/>
      <c r="D12" s="7"/>
    </row>
    <row r="13" ht="20.1" customHeight="1" spans="1:4">
      <c r="A13" s="9" t="s">
        <v>2197</v>
      </c>
      <c r="B13" s="10" t="s">
        <v>2189</v>
      </c>
      <c r="C13" s="7">
        <v>3324260</v>
      </c>
      <c r="D13" s="7">
        <v>3411275</v>
      </c>
    </row>
    <row r="14" ht="20.1" customHeight="1" spans="1:4">
      <c r="A14" s="9" t="s">
        <v>2190</v>
      </c>
      <c r="B14" s="10" t="s">
        <v>2189</v>
      </c>
      <c r="C14" s="7">
        <v>2842198</v>
      </c>
      <c r="D14" s="7">
        <v>2915662</v>
      </c>
    </row>
    <row r="15" ht="20.1" customHeight="1" spans="1:4">
      <c r="A15" s="9" t="s">
        <v>2198</v>
      </c>
      <c r="B15" s="10" t="s">
        <v>2189</v>
      </c>
      <c r="C15" s="7">
        <v>482062</v>
      </c>
      <c r="D15" s="7">
        <v>495613</v>
      </c>
    </row>
    <row r="16" ht="20.1" customHeight="1" spans="1:4">
      <c r="A16" s="9" t="s">
        <v>2199</v>
      </c>
      <c r="B16" s="10" t="s">
        <v>2189</v>
      </c>
      <c r="C16" s="7">
        <v>2285205</v>
      </c>
      <c r="D16" s="7">
        <v>2288976</v>
      </c>
    </row>
    <row r="17" ht="39.75" customHeight="1" spans="1:4">
      <c r="A17" s="11" t="s">
        <v>2142</v>
      </c>
      <c r="B17" s="11"/>
      <c r="C17" s="11"/>
      <c r="D17" s="11"/>
    </row>
  </sheetData>
  <mergeCells count="2">
    <mergeCell ref="A1:D1"/>
    <mergeCell ref="A17:D17"/>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1" tint="0.349986266670736"/>
    <pageSetUpPr fitToPage="1"/>
  </sheetPr>
  <dimension ref="A1:G15"/>
  <sheetViews>
    <sheetView view="pageBreakPreview" zoomScaleNormal="100" zoomScaleSheetLayoutView="100" workbookViewId="0">
      <selection activeCell="G3" sqref="G3:G5"/>
    </sheetView>
  </sheetViews>
  <sheetFormatPr defaultColWidth="9" defaultRowHeight="14.4" outlineLevelCol="6"/>
  <cols>
    <col min="1" max="1" width="30.8796296296296" customWidth="1"/>
    <col min="2" max="5" width="12.6296296296296" customWidth="1"/>
    <col min="6" max="6" width="15.25" customWidth="1"/>
    <col min="7" max="7" width="36.6296296296296" customWidth="1"/>
  </cols>
  <sheetData>
    <row r="1" ht="25.8" spans="1:7">
      <c r="A1" s="369" t="s">
        <v>9</v>
      </c>
      <c r="B1" s="369"/>
      <c r="C1" s="369"/>
      <c r="D1" s="369"/>
      <c r="E1" s="369"/>
      <c r="F1" s="369"/>
      <c r="G1" s="369"/>
    </row>
    <row r="2" ht="22.5" customHeight="1" spans="1:7">
      <c r="A2" s="131" t="str">
        <f>目录!A6</f>
        <v>表3</v>
      </c>
      <c r="B2" s="457"/>
      <c r="C2" s="458"/>
      <c r="D2" s="459"/>
      <c r="E2" s="459"/>
      <c r="F2" s="457"/>
      <c r="G2" s="460" t="s">
        <v>88</v>
      </c>
    </row>
    <row r="3" ht="22.5" customHeight="1" spans="1:7">
      <c r="A3" s="161" t="s">
        <v>89</v>
      </c>
      <c r="B3" s="461" t="s">
        <v>90</v>
      </c>
      <c r="C3" s="135" t="s">
        <v>91</v>
      </c>
      <c r="D3" s="462" t="s">
        <v>92</v>
      </c>
      <c r="E3" s="462"/>
      <c r="F3" s="462"/>
      <c r="G3" s="463" t="s">
        <v>93</v>
      </c>
    </row>
    <row r="4" ht="22.5" customHeight="1" spans="1:7">
      <c r="A4" s="161"/>
      <c r="B4" s="464"/>
      <c r="C4" s="138"/>
      <c r="D4" s="461" t="s">
        <v>94</v>
      </c>
      <c r="E4" s="462" t="s">
        <v>95</v>
      </c>
      <c r="F4" s="461" t="s">
        <v>177</v>
      </c>
      <c r="G4" s="465"/>
    </row>
    <row r="5" ht="22.5" customHeight="1" spans="1:7">
      <c r="A5" s="161"/>
      <c r="B5" s="466"/>
      <c r="C5" s="141"/>
      <c r="D5" s="466"/>
      <c r="E5" s="462"/>
      <c r="F5" s="466"/>
      <c r="G5" s="467"/>
    </row>
    <row r="6" ht="22.5" customHeight="1" spans="1:7">
      <c r="A6" s="161" t="s">
        <v>97</v>
      </c>
      <c r="B6" s="386">
        <f>SUM(B7:B15)</f>
        <v>8643939</v>
      </c>
      <c r="C6" s="386">
        <f>SUM(C7:C15)</f>
        <v>6011573</v>
      </c>
      <c r="D6" s="386">
        <f>SUM(D7:D15)</f>
        <v>7071568</v>
      </c>
      <c r="E6" s="468">
        <f t="shared" ref="E6:E15" si="0">IF(ISERROR((D6/B6-1)*100),,(D6/B6-1)*100)</f>
        <v>-18.1904453513612</v>
      </c>
      <c r="F6" s="469">
        <f t="shared" ref="F6:F15" si="1">IF(ISERROR(D6/C6*100),,D6/C6*100)</f>
        <v>117.632573038704</v>
      </c>
      <c r="G6" s="154" t="s">
        <v>178</v>
      </c>
    </row>
    <row r="7" ht="22.5" customHeight="1" spans="1:7">
      <c r="A7" s="163" t="s">
        <v>179</v>
      </c>
      <c r="B7" s="386">
        <v>684</v>
      </c>
      <c r="C7" s="386">
        <v>800</v>
      </c>
      <c r="D7" s="387">
        <v>633</v>
      </c>
      <c r="E7" s="468">
        <f t="shared" si="0"/>
        <v>-7.45614035087719</v>
      </c>
      <c r="F7" s="469">
        <f t="shared" si="1"/>
        <v>79.125</v>
      </c>
      <c r="G7" s="419"/>
    </row>
    <row r="8" ht="23.25" customHeight="1" spans="1:7">
      <c r="A8" s="145" t="s">
        <v>180</v>
      </c>
      <c r="B8" s="386">
        <v>57322</v>
      </c>
      <c r="C8" s="386">
        <v>45779</v>
      </c>
      <c r="D8" s="387">
        <v>38615</v>
      </c>
      <c r="E8" s="468">
        <f t="shared" si="0"/>
        <v>-32.6349394647779</v>
      </c>
      <c r="F8" s="469">
        <f t="shared" si="1"/>
        <v>84.3509032525831</v>
      </c>
      <c r="G8" s="419" t="s">
        <v>181</v>
      </c>
    </row>
    <row r="9" ht="22.5" customHeight="1" spans="1:7">
      <c r="A9" s="145" t="s">
        <v>182</v>
      </c>
      <c r="B9" s="386">
        <v>10122</v>
      </c>
      <c r="C9" s="386">
        <v>20183</v>
      </c>
      <c r="D9" s="387">
        <v>9852</v>
      </c>
      <c r="E9" s="468">
        <f t="shared" si="0"/>
        <v>-2.6674570243035</v>
      </c>
      <c r="F9" s="469">
        <f t="shared" si="1"/>
        <v>48.8133577763464</v>
      </c>
      <c r="G9" s="470"/>
    </row>
    <row r="10" ht="22.5" customHeight="1" spans="1:7">
      <c r="A10" s="145" t="s">
        <v>183</v>
      </c>
      <c r="B10" s="386">
        <v>8286097</v>
      </c>
      <c r="C10" s="386">
        <v>5650256</v>
      </c>
      <c r="D10" s="387">
        <v>6675432</v>
      </c>
      <c r="E10" s="468">
        <f t="shared" si="0"/>
        <v>-19.4381625028044</v>
      </c>
      <c r="F10" s="469">
        <f t="shared" si="1"/>
        <v>118.14388586995</v>
      </c>
      <c r="G10" s="165" t="s">
        <v>184</v>
      </c>
    </row>
    <row r="11" ht="22.5" customHeight="1" spans="1:7">
      <c r="A11" s="145" t="s">
        <v>185</v>
      </c>
      <c r="B11" s="386">
        <v>34455</v>
      </c>
      <c r="C11" s="386">
        <v>24776</v>
      </c>
      <c r="D11" s="387">
        <v>31806</v>
      </c>
      <c r="E11" s="468">
        <f t="shared" si="0"/>
        <v>-7.68828907270352</v>
      </c>
      <c r="F11" s="469">
        <f t="shared" si="1"/>
        <v>128.374233128834</v>
      </c>
      <c r="G11" s="470"/>
    </row>
    <row r="12" ht="22.5" customHeight="1" spans="1:7">
      <c r="A12" s="145" t="s">
        <v>186</v>
      </c>
      <c r="B12" s="386">
        <v>176187</v>
      </c>
      <c r="C12" s="386">
        <v>151280</v>
      </c>
      <c r="D12" s="387">
        <v>179009</v>
      </c>
      <c r="E12" s="468">
        <f t="shared" si="0"/>
        <v>1.60170727692737</v>
      </c>
      <c r="F12" s="469">
        <f t="shared" si="1"/>
        <v>118.329587519831</v>
      </c>
      <c r="G12" s="419"/>
    </row>
    <row r="13" ht="22.5" customHeight="1" spans="1:7">
      <c r="A13" s="145" t="s">
        <v>187</v>
      </c>
      <c r="B13" s="386">
        <v>718</v>
      </c>
      <c r="C13" s="386">
        <v>0</v>
      </c>
      <c r="D13" s="387">
        <v>2</v>
      </c>
      <c r="E13" s="468">
        <f t="shared" si="0"/>
        <v>-99.7214484679666</v>
      </c>
      <c r="F13" s="469">
        <f t="shared" si="1"/>
        <v>0</v>
      </c>
      <c r="G13" s="419"/>
    </row>
    <row r="14" ht="23.25" customHeight="1" spans="1:7">
      <c r="A14" s="145" t="s">
        <v>188</v>
      </c>
      <c r="B14" s="386">
        <v>74660</v>
      </c>
      <c r="C14" s="386">
        <v>117499</v>
      </c>
      <c r="D14" s="387">
        <v>134392</v>
      </c>
      <c r="E14" s="468">
        <f t="shared" si="0"/>
        <v>80.0053576212162</v>
      </c>
      <c r="F14" s="469">
        <f t="shared" si="1"/>
        <v>114.377143635265</v>
      </c>
      <c r="G14" s="403" t="s">
        <v>189</v>
      </c>
    </row>
    <row r="15" ht="51" customHeight="1" spans="1:7">
      <c r="A15" s="163" t="s">
        <v>190</v>
      </c>
      <c r="B15" s="386">
        <v>3694</v>
      </c>
      <c r="C15" s="386">
        <v>1000</v>
      </c>
      <c r="D15" s="387">
        <v>1827</v>
      </c>
      <c r="E15" s="468">
        <f t="shared" si="0"/>
        <v>-50.5414185165133</v>
      </c>
      <c r="F15" s="469">
        <f t="shared" si="1"/>
        <v>182.7</v>
      </c>
      <c r="G15" s="419"/>
    </row>
  </sheetData>
  <mergeCells count="9">
    <mergeCell ref="A1:G1"/>
    <mergeCell ref="D3:F3"/>
    <mergeCell ref="A3:A5"/>
    <mergeCell ref="B3:B5"/>
    <mergeCell ref="C3:C5"/>
    <mergeCell ref="D4:D5"/>
    <mergeCell ref="E4:E5"/>
    <mergeCell ref="F4:F5"/>
    <mergeCell ref="G3:G5"/>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1" tint="0.349986266670736"/>
    <pageSetUpPr fitToPage="1"/>
  </sheetPr>
  <dimension ref="A1:I25"/>
  <sheetViews>
    <sheetView view="pageBreakPreview" zoomScaleNormal="100" zoomScaleSheetLayoutView="100" workbookViewId="0">
      <selection activeCell="G3" sqref="G3:G5"/>
    </sheetView>
  </sheetViews>
  <sheetFormatPr defaultColWidth="9" defaultRowHeight="14.4"/>
  <cols>
    <col min="1" max="1" width="50.3796296296296" customWidth="1"/>
    <col min="2" max="2" width="12.25" customWidth="1"/>
    <col min="3" max="3" width="12.6296296296296" customWidth="1"/>
    <col min="4" max="4" width="11.8796296296296" customWidth="1"/>
    <col min="5" max="5" width="9.87962962962963" customWidth="1"/>
    <col min="6" max="6" width="10.1296296296296" customWidth="1"/>
    <col min="7" max="7" width="29.8796296296296" customWidth="1"/>
  </cols>
  <sheetData>
    <row r="1" ht="25.8" spans="1:7">
      <c r="A1" s="356" t="s">
        <v>11</v>
      </c>
      <c r="B1" s="356"/>
      <c r="C1" s="356"/>
      <c r="D1" s="356"/>
      <c r="E1" s="356"/>
      <c r="F1" s="356"/>
      <c r="G1" s="356"/>
    </row>
    <row r="2" ht="22.5" customHeight="1" spans="1:7">
      <c r="A2" s="131" t="str">
        <f>目录!A7</f>
        <v>表4</v>
      </c>
      <c r="B2" s="357"/>
      <c r="C2" s="358"/>
      <c r="D2" s="357"/>
      <c r="E2" s="359"/>
      <c r="F2" s="359"/>
      <c r="G2" s="360" t="s">
        <v>88</v>
      </c>
    </row>
    <row r="3" ht="21.95" customHeight="1" spans="1:7">
      <c r="A3" s="143" t="s">
        <v>137</v>
      </c>
      <c r="B3" s="448" t="s">
        <v>90</v>
      </c>
      <c r="C3" s="135" t="s">
        <v>91</v>
      </c>
      <c r="D3" s="449" t="s">
        <v>138</v>
      </c>
      <c r="E3" s="449"/>
      <c r="F3" s="449"/>
      <c r="G3" s="143" t="s">
        <v>93</v>
      </c>
    </row>
    <row r="4" ht="21.95" customHeight="1" spans="1:7">
      <c r="A4" s="143"/>
      <c r="B4" s="450"/>
      <c r="C4" s="138"/>
      <c r="D4" s="449" t="s">
        <v>94</v>
      </c>
      <c r="E4" s="449" t="s">
        <v>95</v>
      </c>
      <c r="F4" s="449" t="s">
        <v>191</v>
      </c>
      <c r="G4" s="143"/>
    </row>
    <row r="5" ht="21.95" customHeight="1" spans="1:7">
      <c r="A5" s="143"/>
      <c r="B5" s="451"/>
      <c r="C5" s="141"/>
      <c r="D5" s="449"/>
      <c r="E5" s="449"/>
      <c r="F5" s="449"/>
      <c r="G5" s="143"/>
    </row>
    <row r="6" ht="24" customHeight="1" spans="1:7">
      <c r="A6" s="143" t="s">
        <v>97</v>
      </c>
      <c r="B6" s="368">
        <f>SUM(B7:B25)</f>
        <v>8579892</v>
      </c>
      <c r="C6" s="368">
        <f t="shared" ref="C6:D6" si="0">SUM(C7:C25)</f>
        <v>6174468.81</v>
      </c>
      <c r="D6" s="368">
        <f t="shared" si="0"/>
        <v>7801923</v>
      </c>
      <c r="E6" s="452">
        <f>IF(ISERROR(D6/B6*100-100),,D6/B6*100-100)</f>
        <v>-9.06735189673716</v>
      </c>
      <c r="F6" s="452">
        <f>IF(ISERROR(D6/C6*100),,D6/C6*100)</f>
        <v>126.357800809751</v>
      </c>
      <c r="G6" s="154" t="s">
        <v>192</v>
      </c>
    </row>
    <row r="7" ht="19.5" customHeight="1" spans="1:7">
      <c r="A7" s="453" t="s">
        <v>193</v>
      </c>
      <c r="B7" s="368"/>
      <c r="C7" s="368">
        <v>159</v>
      </c>
      <c r="D7" s="368">
        <v>1325</v>
      </c>
      <c r="E7" s="452"/>
      <c r="F7" s="452"/>
      <c r="G7" s="154"/>
    </row>
    <row r="8" ht="19.5" customHeight="1" spans="1:7">
      <c r="A8" s="145" t="s">
        <v>194</v>
      </c>
      <c r="B8" s="368">
        <v>1489</v>
      </c>
      <c r="C8" s="454">
        <v>0</v>
      </c>
      <c r="D8" s="368">
        <v>0</v>
      </c>
      <c r="E8" s="452">
        <f t="shared" ref="E8:E15" si="1">IF(ISERROR(D8/B8*100-100),,D8/B8*100-100)</f>
        <v>-100</v>
      </c>
      <c r="F8" s="452">
        <f t="shared" ref="F8:F14" si="2">IF(ISERROR(D8/C8*100),,D8/C8*100)</f>
        <v>0</v>
      </c>
      <c r="G8" s="153"/>
    </row>
    <row r="9" ht="19.5" customHeight="1" spans="1:7">
      <c r="A9" s="145" t="s">
        <v>195</v>
      </c>
      <c r="B9" s="368">
        <v>111</v>
      </c>
      <c r="C9" s="455">
        <v>212</v>
      </c>
      <c r="D9" s="368">
        <v>337</v>
      </c>
      <c r="E9" s="452">
        <f t="shared" si="1"/>
        <v>203.603603603604</v>
      </c>
      <c r="F9" s="452">
        <f t="shared" si="2"/>
        <v>158.962264150943</v>
      </c>
      <c r="G9" s="153"/>
    </row>
    <row r="10" ht="48.75" customHeight="1" spans="1:7">
      <c r="A10" s="145" t="s">
        <v>196</v>
      </c>
      <c r="B10" s="368">
        <v>7958874</v>
      </c>
      <c r="C10" s="455">
        <v>5513068.6</v>
      </c>
      <c r="D10" s="368">
        <v>6698178</v>
      </c>
      <c r="E10" s="452">
        <f t="shared" si="1"/>
        <v>-15.8401301490638</v>
      </c>
      <c r="F10" s="452">
        <f t="shared" si="2"/>
        <v>121.496365925866</v>
      </c>
      <c r="G10" s="153" t="s">
        <v>197</v>
      </c>
    </row>
    <row r="11" ht="24" customHeight="1" spans="1:7">
      <c r="A11" s="145" t="s">
        <v>198</v>
      </c>
      <c r="B11" s="368">
        <v>72061</v>
      </c>
      <c r="C11" s="455">
        <v>37455.2</v>
      </c>
      <c r="D11" s="368">
        <v>36044</v>
      </c>
      <c r="E11" s="452">
        <f t="shared" si="1"/>
        <v>-49.9812658719696</v>
      </c>
      <c r="F11" s="452">
        <f t="shared" si="2"/>
        <v>96.2322988530298</v>
      </c>
      <c r="G11" s="153" t="s">
        <v>199</v>
      </c>
    </row>
    <row r="12" ht="25.5" customHeight="1" spans="1:7">
      <c r="A12" s="147" t="s">
        <v>200</v>
      </c>
      <c r="B12" s="368">
        <v>6116</v>
      </c>
      <c r="C12" s="455">
        <v>17030</v>
      </c>
      <c r="D12" s="368">
        <v>5754</v>
      </c>
      <c r="E12" s="452">
        <f t="shared" si="1"/>
        <v>-5.91890124264225</v>
      </c>
      <c r="F12" s="452">
        <f t="shared" si="2"/>
        <v>33.7874339401057</v>
      </c>
      <c r="G12" s="154" t="s">
        <v>201</v>
      </c>
    </row>
    <row r="13" ht="19.5" customHeight="1" spans="1:7">
      <c r="A13" s="145" t="s">
        <v>202</v>
      </c>
      <c r="B13" s="368">
        <v>172277</v>
      </c>
      <c r="C13" s="455">
        <v>156900.84</v>
      </c>
      <c r="D13" s="368">
        <v>146762</v>
      </c>
      <c r="E13" s="452">
        <f t="shared" si="1"/>
        <v>-14.8104506115152</v>
      </c>
      <c r="F13" s="452">
        <f t="shared" si="2"/>
        <v>93.5380588147266</v>
      </c>
      <c r="G13" s="217"/>
    </row>
    <row r="14" ht="24" customHeight="1" spans="1:7">
      <c r="A14" s="145" t="s">
        <v>203</v>
      </c>
      <c r="B14" s="368">
        <v>70156</v>
      </c>
      <c r="C14" s="455">
        <v>125466</v>
      </c>
      <c r="D14" s="368">
        <v>144878</v>
      </c>
      <c r="E14" s="452">
        <f t="shared" si="1"/>
        <v>106.508352813729</v>
      </c>
      <c r="F14" s="452">
        <f t="shared" si="2"/>
        <v>115.471920679706</v>
      </c>
      <c r="G14" s="154" t="s">
        <v>204</v>
      </c>
    </row>
    <row r="15" ht="24" customHeight="1" spans="1:7">
      <c r="A15" s="145" t="s">
        <v>205</v>
      </c>
      <c r="B15" s="368">
        <v>0</v>
      </c>
      <c r="C15" s="455">
        <v>4700</v>
      </c>
      <c r="D15" s="368">
        <v>400000</v>
      </c>
      <c r="E15" s="452">
        <f t="shared" si="1"/>
        <v>0</v>
      </c>
      <c r="F15" s="452"/>
      <c r="G15" s="154" t="s">
        <v>206</v>
      </c>
    </row>
    <row r="16" ht="19.5" customHeight="1" spans="1:7">
      <c r="A16" s="145" t="s">
        <v>207</v>
      </c>
      <c r="B16" s="368"/>
      <c r="C16" s="455">
        <v>0</v>
      </c>
      <c r="D16" s="368">
        <v>1600</v>
      </c>
      <c r="E16" s="452"/>
      <c r="F16" s="452"/>
      <c r="G16" s="154"/>
    </row>
    <row r="17" ht="19.5" customHeight="1" spans="1:7">
      <c r="A17" s="145" t="s">
        <v>208</v>
      </c>
      <c r="B17" s="368"/>
      <c r="C17" s="455">
        <v>11</v>
      </c>
      <c r="D17" s="368">
        <v>2</v>
      </c>
      <c r="E17" s="452">
        <f>IF(ISERROR(D17/B17*100-100),,D17/B17*100-100)</f>
        <v>0</v>
      </c>
      <c r="F17" s="452">
        <f>IF(ISERROR(D17/C17*100),,D17/C17*100)</f>
        <v>18.1818181818182</v>
      </c>
      <c r="G17" s="153"/>
    </row>
    <row r="18" ht="19.5" customHeight="1" spans="1:7">
      <c r="A18" s="145" t="s">
        <v>209</v>
      </c>
      <c r="B18" s="368"/>
      <c r="C18" s="455"/>
      <c r="D18" s="368">
        <v>419</v>
      </c>
      <c r="E18" s="452"/>
      <c r="F18" s="452"/>
      <c r="G18" s="153"/>
    </row>
    <row r="19" ht="19.5" customHeight="1" spans="1:7">
      <c r="A19" s="145" t="s">
        <v>210</v>
      </c>
      <c r="B19" s="368"/>
      <c r="C19" s="455"/>
      <c r="D19" s="368"/>
      <c r="E19" s="452">
        <f t="shared" ref="E19:E25" si="3">IF(ISERROR(D19/B19*100-100),,D19/B19*100-100)</f>
        <v>0</v>
      </c>
      <c r="F19" s="452">
        <f t="shared" ref="F19:F25" si="4">IF(ISERROR(D19/C19*100),,D19/C19*100)</f>
        <v>0</v>
      </c>
      <c r="G19" s="153"/>
    </row>
    <row r="20" ht="19.5" customHeight="1" spans="1:7">
      <c r="A20" s="145" t="s">
        <v>211</v>
      </c>
      <c r="B20" s="368">
        <v>79</v>
      </c>
      <c r="C20" s="455">
        <v>90</v>
      </c>
      <c r="D20" s="368">
        <v>990</v>
      </c>
      <c r="E20" s="452">
        <f t="shared" si="3"/>
        <v>1153.16455696203</v>
      </c>
      <c r="F20" s="452">
        <f t="shared" si="4"/>
        <v>1100</v>
      </c>
      <c r="G20" s="153"/>
    </row>
    <row r="21" ht="36.75" customHeight="1" spans="1:7">
      <c r="A21" s="145" t="s">
        <v>212</v>
      </c>
      <c r="B21" s="368">
        <v>1690</v>
      </c>
      <c r="C21" s="455"/>
      <c r="D21" s="368">
        <v>34200</v>
      </c>
      <c r="E21" s="452">
        <f t="shared" si="3"/>
        <v>1923.66863905325</v>
      </c>
      <c r="F21" s="452">
        <f t="shared" si="4"/>
        <v>0</v>
      </c>
      <c r="G21" s="217" t="s">
        <v>213</v>
      </c>
    </row>
    <row r="22" ht="19.5" customHeight="1" spans="1:9">
      <c r="A22" s="145" t="s">
        <v>214</v>
      </c>
      <c r="B22" s="368">
        <v>6055</v>
      </c>
      <c r="C22" s="455">
        <v>785</v>
      </c>
      <c r="D22" s="368">
        <v>6599</v>
      </c>
      <c r="E22" s="452">
        <f t="shared" si="3"/>
        <v>8.98431048720066</v>
      </c>
      <c r="F22" s="452">
        <f t="shared" si="4"/>
        <v>840.636942675159</v>
      </c>
      <c r="G22" s="153"/>
      <c r="I22" s="456"/>
    </row>
    <row r="23" ht="19.5" customHeight="1" spans="1:7">
      <c r="A23" s="145" t="s">
        <v>215</v>
      </c>
      <c r="B23" s="368">
        <v>29050</v>
      </c>
      <c r="C23" s="455">
        <v>22841.56</v>
      </c>
      <c r="D23" s="368">
        <v>27045</v>
      </c>
      <c r="E23" s="452">
        <f t="shared" si="3"/>
        <v>-6.90189328743546</v>
      </c>
      <c r="F23" s="452">
        <f t="shared" si="4"/>
        <v>118.402595969802</v>
      </c>
      <c r="G23" s="153"/>
    </row>
    <row r="24" ht="19.5" customHeight="1" spans="1:7">
      <c r="A24" s="145" t="s">
        <v>216</v>
      </c>
      <c r="B24" s="368">
        <v>260937</v>
      </c>
      <c r="C24" s="455">
        <v>294458.01</v>
      </c>
      <c r="D24" s="368">
        <v>296470</v>
      </c>
      <c r="E24" s="452">
        <f t="shared" si="3"/>
        <v>13.6174632190912</v>
      </c>
      <c r="F24" s="452">
        <f t="shared" si="4"/>
        <v>100.68328587835</v>
      </c>
      <c r="G24" s="154"/>
    </row>
    <row r="25" ht="19.5" customHeight="1" spans="1:7">
      <c r="A25" s="145" t="s">
        <v>217</v>
      </c>
      <c r="B25" s="368">
        <v>997</v>
      </c>
      <c r="C25" s="455">
        <v>1291.6</v>
      </c>
      <c r="D25" s="368">
        <v>1320</v>
      </c>
      <c r="E25" s="452">
        <f t="shared" si="3"/>
        <v>32.3971915747242</v>
      </c>
      <c r="F25" s="452">
        <f t="shared" si="4"/>
        <v>102.198823165067</v>
      </c>
      <c r="G25" s="154"/>
    </row>
  </sheetData>
  <mergeCells count="9">
    <mergeCell ref="A1:G1"/>
    <mergeCell ref="D3:F3"/>
    <mergeCell ref="A3:A5"/>
    <mergeCell ref="B3:B5"/>
    <mergeCell ref="C3:C5"/>
    <mergeCell ref="D4:D5"/>
    <mergeCell ref="E4:E5"/>
    <mergeCell ref="F4:F5"/>
    <mergeCell ref="G3:G5"/>
  </mergeCells>
  <printOptions horizontalCentered="1"/>
  <pageMargins left="0.708333333333333" right="0.708333333333333" top="0.984027777777778" bottom="0.786805555555556" header="0.511805555555556" footer="0.511805555555556"/>
  <pageSetup paperSize="9" scale="97" fitToHeight="0" orientation="landscape"/>
  <headerFooter alignWithMargins="0">
    <oddFooter>&amp;C&amp;10&amp;P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1" tint="0.499984740745262"/>
    <pageSetUpPr fitToPage="1"/>
  </sheetPr>
  <dimension ref="A1:D17"/>
  <sheetViews>
    <sheetView view="pageBreakPreview" zoomScaleNormal="100" zoomScaleSheetLayoutView="100" workbookViewId="0">
      <selection activeCell="E19" sqref="E19"/>
    </sheetView>
  </sheetViews>
  <sheetFormatPr defaultColWidth="9" defaultRowHeight="14.4" outlineLevelCol="3"/>
  <cols>
    <col min="1" max="1" width="44.5" customWidth="1"/>
    <col min="2" max="2" width="18.5" style="78" customWidth="1"/>
    <col min="3" max="3" width="44.5" customWidth="1"/>
    <col min="4" max="4" width="18.5" style="78" customWidth="1"/>
    <col min="6" max="6" width="35.8796296296296" customWidth="1"/>
  </cols>
  <sheetData>
    <row r="1" ht="25.8" spans="1:4">
      <c r="A1" s="439" t="s">
        <v>13</v>
      </c>
      <c r="B1" s="439"/>
      <c r="C1" s="439"/>
      <c r="D1" s="439"/>
    </row>
    <row r="2" ht="22.5" customHeight="1" spans="1:4">
      <c r="A2" s="440" t="str">
        <f>[1]目录!A8</f>
        <v>表5</v>
      </c>
      <c r="B2" s="441"/>
      <c r="C2" s="442"/>
      <c r="D2" s="443" t="s">
        <v>88</v>
      </c>
    </row>
    <row r="3" ht="22.5" customHeight="1" spans="1:4">
      <c r="A3" s="143" t="s">
        <v>218</v>
      </c>
      <c r="B3" s="143"/>
      <c r="C3" s="268" t="s">
        <v>219</v>
      </c>
      <c r="D3" s="143"/>
    </row>
    <row r="4" ht="22.5" customHeight="1" spans="1:4">
      <c r="A4" s="269" t="s">
        <v>89</v>
      </c>
      <c r="B4" s="269" t="s">
        <v>94</v>
      </c>
      <c r="C4" s="444" t="s">
        <v>137</v>
      </c>
      <c r="D4" s="269" t="s">
        <v>94</v>
      </c>
    </row>
    <row r="5" ht="22.5" customHeight="1" spans="1:4">
      <c r="A5" s="273" t="s">
        <v>220</v>
      </c>
      <c r="B5" s="445">
        <v>49458</v>
      </c>
      <c r="C5" s="276" t="s">
        <v>221</v>
      </c>
      <c r="D5" s="445">
        <v>51632</v>
      </c>
    </row>
    <row r="6" ht="22.5" customHeight="1" spans="1:4">
      <c r="A6" s="273" t="s">
        <v>222</v>
      </c>
      <c r="B6" s="445">
        <v>4203</v>
      </c>
      <c r="C6" s="276" t="s">
        <v>223</v>
      </c>
      <c r="D6" s="445">
        <v>52539</v>
      </c>
    </row>
    <row r="7" ht="22.5" customHeight="1" spans="1:4">
      <c r="A7" s="273" t="s">
        <v>224</v>
      </c>
      <c r="B7" s="445">
        <v>0</v>
      </c>
      <c r="C7" s="276" t="s">
        <v>225</v>
      </c>
      <c r="D7" s="445">
        <v>13272</v>
      </c>
    </row>
    <row r="8" ht="22.5" customHeight="1" spans="1:4">
      <c r="A8" s="273" t="s">
        <v>226</v>
      </c>
      <c r="B8" s="445">
        <v>0</v>
      </c>
      <c r="C8" s="276" t="s">
        <v>227</v>
      </c>
      <c r="D8" s="445">
        <v>0</v>
      </c>
    </row>
    <row r="9" ht="22.5" customHeight="1" spans="1:4">
      <c r="A9" s="273" t="s">
        <v>228</v>
      </c>
      <c r="B9" s="445">
        <v>80741</v>
      </c>
      <c r="C9" s="276" t="s">
        <v>229</v>
      </c>
      <c r="D9" s="445">
        <v>13286</v>
      </c>
    </row>
    <row r="10" ht="22.5" customHeight="1" spans="1:4">
      <c r="A10" s="273"/>
      <c r="B10" s="446"/>
      <c r="C10" s="276"/>
      <c r="D10" s="445"/>
    </row>
    <row r="11" ht="22.5" customHeight="1" spans="1:4">
      <c r="A11" s="269" t="s">
        <v>230</v>
      </c>
      <c r="B11" s="445">
        <f>SUM(B5:B9)</f>
        <v>134402</v>
      </c>
      <c r="C11" s="447" t="s">
        <v>231</v>
      </c>
      <c r="D11" s="445">
        <f>SUM(D5:D9)</f>
        <v>130729</v>
      </c>
    </row>
    <row r="12" ht="22.5" customHeight="1" spans="1:4">
      <c r="A12" s="273" t="s">
        <v>232</v>
      </c>
      <c r="B12" s="445">
        <v>26674</v>
      </c>
      <c r="C12" s="276" t="s">
        <v>233</v>
      </c>
      <c r="D12" s="445">
        <v>23700</v>
      </c>
    </row>
    <row r="13" ht="22.5" customHeight="1" spans="1:4">
      <c r="A13" s="273"/>
      <c r="B13" s="445"/>
      <c r="C13" s="276" t="s">
        <v>234</v>
      </c>
      <c r="D13" s="445">
        <v>23700</v>
      </c>
    </row>
    <row r="14" ht="22.5" customHeight="1" spans="1:4">
      <c r="A14" s="273"/>
      <c r="B14" s="445"/>
      <c r="C14" s="276" t="s">
        <v>235</v>
      </c>
      <c r="D14" s="445">
        <v>23700</v>
      </c>
    </row>
    <row r="15" ht="22.5" customHeight="1" spans="1:4">
      <c r="A15" s="273"/>
      <c r="B15" s="445"/>
      <c r="C15" s="276"/>
      <c r="D15" s="445"/>
    </row>
    <row r="16" ht="22.5" customHeight="1" spans="1:4">
      <c r="A16" s="269" t="s">
        <v>236</v>
      </c>
      <c r="B16" s="445">
        <f>B11+B12</f>
        <v>161076</v>
      </c>
      <c r="C16" s="447" t="s">
        <v>237</v>
      </c>
      <c r="D16" s="445">
        <f>D11+D12</f>
        <v>154429</v>
      </c>
    </row>
    <row r="17" ht="22.5" customHeight="1" spans="1:4">
      <c r="A17" s="269"/>
      <c r="B17" s="445"/>
      <c r="C17" s="447" t="s">
        <v>238</v>
      </c>
      <c r="D17" s="445">
        <f>B16-D16</f>
        <v>6647</v>
      </c>
    </row>
  </sheetData>
  <mergeCells count="3">
    <mergeCell ref="A1:D1"/>
    <mergeCell ref="A3:B3"/>
    <mergeCell ref="C3:D3"/>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pageSetUpPr fitToPage="1"/>
  </sheetPr>
  <dimension ref="A1:B8"/>
  <sheetViews>
    <sheetView view="pageBreakPreview" zoomScaleNormal="100" zoomScaleSheetLayoutView="100" workbookViewId="0">
      <selection activeCell="B40" sqref="B40"/>
    </sheetView>
  </sheetViews>
  <sheetFormatPr defaultColWidth="9" defaultRowHeight="14.4" outlineLevelRow="7" outlineLevelCol="1"/>
  <cols>
    <col min="1" max="1" width="82.6296296296296" customWidth="1"/>
    <col min="2" max="2" width="27.75" customWidth="1"/>
    <col min="4" max="4" width="49.75" customWidth="1"/>
  </cols>
  <sheetData>
    <row r="1" ht="25.5" customHeight="1" spans="1:2">
      <c r="A1" s="245" t="s">
        <v>15</v>
      </c>
      <c r="B1" s="245"/>
    </row>
    <row r="2" s="116" customFormat="1" ht="22.5" customHeight="1" spans="1:2">
      <c r="A2" s="438" t="s">
        <v>14</v>
      </c>
      <c r="B2" s="64" t="s">
        <v>88</v>
      </c>
    </row>
    <row r="3" s="116" customFormat="1" ht="22.5" customHeight="1" spans="1:2">
      <c r="A3" s="117" t="s">
        <v>239</v>
      </c>
      <c r="B3" s="117" t="s">
        <v>240</v>
      </c>
    </row>
    <row r="4" s="116" customFormat="1" ht="22.5" customHeight="1" spans="1:2">
      <c r="A4" s="121" t="s">
        <v>241</v>
      </c>
      <c r="B4" s="262">
        <v>3861289.05</v>
      </c>
    </row>
    <row r="5" s="116" customFormat="1" ht="22.5" customHeight="1" spans="1:2">
      <c r="A5" s="120" t="s">
        <v>242</v>
      </c>
      <c r="B5" s="262">
        <v>6431860</v>
      </c>
    </row>
    <row r="6" s="116" customFormat="1" ht="22.5" customHeight="1" spans="1:2">
      <c r="A6" s="121" t="s">
        <v>243</v>
      </c>
      <c r="B6" s="262">
        <v>0</v>
      </c>
    </row>
    <row r="7" s="116" customFormat="1" ht="22.5" customHeight="1" spans="1:2">
      <c r="A7" s="263" t="s">
        <v>244</v>
      </c>
      <c r="B7" s="262">
        <v>4789</v>
      </c>
    </row>
    <row r="8" s="116" customFormat="1" ht="22.5" customHeight="1" spans="1:2">
      <c r="A8" s="98" t="s">
        <v>245</v>
      </c>
      <c r="B8" s="264">
        <v>3856499.83</v>
      </c>
    </row>
  </sheetData>
  <mergeCells count="1">
    <mergeCell ref="A1:B1"/>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C00000"/>
    <pageSetUpPr fitToPage="1"/>
  </sheetPr>
  <dimension ref="A1:B8"/>
  <sheetViews>
    <sheetView view="pageBreakPreview" zoomScaleNormal="100" zoomScaleSheetLayoutView="100" workbookViewId="0">
      <selection activeCell="A24" sqref="A24"/>
    </sheetView>
  </sheetViews>
  <sheetFormatPr defaultColWidth="9" defaultRowHeight="14.4" outlineLevelRow="7" outlineLevelCol="1"/>
  <cols>
    <col min="1" max="1" width="82.6296296296296" customWidth="1"/>
    <col min="2" max="2" width="27.75" customWidth="1"/>
    <col min="4" max="4" width="49.75" customWidth="1"/>
  </cols>
  <sheetData>
    <row r="1" ht="25.5" customHeight="1" spans="1:2">
      <c r="A1" s="432" t="s">
        <v>17</v>
      </c>
      <c r="B1" s="432"/>
    </row>
    <row r="2" s="116" customFormat="1" ht="17.25" customHeight="1" spans="1:2">
      <c r="A2" s="433" t="s">
        <v>16</v>
      </c>
      <c r="B2" s="434" t="s">
        <v>88</v>
      </c>
    </row>
    <row r="3" s="116" customFormat="1" ht="22.5" customHeight="1" spans="1:2">
      <c r="A3" s="435" t="s">
        <v>239</v>
      </c>
      <c r="B3" s="435" t="s">
        <v>240</v>
      </c>
    </row>
    <row r="4" s="116" customFormat="1" ht="22.5" customHeight="1" spans="1:2">
      <c r="A4" s="436" t="s">
        <v>246</v>
      </c>
      <c r="B4" s="437">
        <v>8769749.93</v>
      </c>
    </row>
    <row r="5" s="116" customFormat="1" ht="22.5" customHeight="1" spans="1:2">
      <c r="A5" s="436" t="s">
        <v>247</v>
      </c>
      <c r="B5" s="437">
        <v>11255266</v>
      </c>
    </row>
    <row r="6" s="116" customFormat="1" ht="22.5" customHeight="1" spans="1:2">
      <c r="A6" s="436" t="s">
        <v>248</v>
      </c>
      <c r="B6" s="437">
        <v>1257600</v>
      </c>
    </row>
    <row r="7" s="116" customFormat="1" ht="22.5" customHeight="1" spans="1:2">
      <c r="A7" s="436" t="s">
        <v>249</v>
      </c>
      <c r="B7" s="437">
        <v>0</v>
      </c>
    </row>
    <row r="8" s="116" customFormat="1" ht="22.5" customHeight="1" spans="1:2">
      <c r="A8" s="436" t="s">
        <v>250</v>
      </c>
      <c r="B8" s="437">
        <v>10027349.86</v>
      </c>
    </row>
  </sheetData>
  <mergeCells count="1">
    <mergeCell ref="A1:B1"/>
  </mergeCells>
  <printOptions horizontalCentered="1"/>
  <pageMargins left="0.708333333333333" right="0.708333333333333" top="0.984027777777778" bottom="0.786805555555556" header="0.511805555555556" footer="0.511805555555556"/>
  <pageSetup paperSize="9" orientation="landscape"/>
  <headerFooter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44</vt:i4>
      </vt:variant>
    </vt:vector>
  </HeadingPairs>
  <TitlesOfParts>
    <vt:vector size="44" baseType="lpstr">
      <vt:lpstr>封面</vt:lpstr>
      <vt:lpstr>目录</vt:lpstr>
      <vt:lpstr>2019全市公共收入</vt:lpstr>
      <vt:lpstr>2019全市公共支出 </vt:lpstr>
      <vt:lpstr>2019全市基金收入 </vt:lpstr>
      <vt:lpstr>2019全市基金支出</vt:lpstr>
      <vt:lpstr>2019全市国资收支 </vt:lpstr>
      <vt:lpstr>2019年一般债券余额</vt:lpstr>
      <vt:lpstr>2019年专项债券余额 </vt:lpstr>
      <vt:lpstr>全市债务2019余额及2019限额</vt:lpstr>
      <vt:lpstr>2019市级公共收入 </vt:lpstr>
      <vt:lpstr>2019市级公共支出</vt:lpstr>
      <vt:lpstr>2019市级基金收入 </vt:lpstr>
      <vt:lpstr>2019市级基金支出 </vt:lpstr>
      <vt:lpstr>2019市级国资收支</vt:lpstr>
      <vt:lpstr>2020全市公共收入</vt:lpstr>
      <vt:lpstr>2020全市公共支出</vt:lpstr>
      <vt:lpstr>2020全市基金收入</vt:lpstr>
      <vt:lpstr>2020全市基金支出</vt:lpstr>
      <vt:lpstr>2020全市国资收支</vt:lpstr>
      <vt:lpstr>省前下达新增政府专项债券情况表</vt:lpstr>
      <vt:lpstr>省下达外债情况表</vt:lpstr>
      <vt:lpstr>2020年债券还本付息预算情况</vt:lpstr>
      <vt:lpstr>2020市级公共收入</vt:lpstr>
      <vt:lpstr>2020市级公共支出</vt:lpstr>
      <vt:lpstr>2020市级公共支出（功能）</vt:lpstr>
      <vt:lpstr>2020市级公共支出（经济）</vt:lpstr>
      <vt:lpstr>2020市级公共转移支出</vt:lpstr>
      <vt:lpstr>2020市级三公</vt:lpstr>
      <vt:lpstr>2020市级基金收入</vt:lpstr>
      <vt:lpstr>2020市级基金支出</vt:lpstr>
      <vt:lpstr>2020市级基金支出（功能）</vt:lpstr>
      <vt:lpstr>2020市级基金转移支出</vt:lpstr>
      <vt:lpstr>2020市级国资收支</vt:lpstr>
      <vt:lpstr>2020市级国资支出（功能）</vt:lpstr>
      <vt:lpstr>2020市级专户</vt:lpstr>
      <vt:lpstr>2020年市级主要专项</vt:lpstr>
      <vt:lpstr>扶贫和对外援助</vt:lpstr>
      <vt:lpstr>疫情和复工复产支出</vt:lpstr>
      <vt:lpstr>2019年社保基金</vt:lpstr>
      <vt:lpstr>2020社保收入</vt:lpstr>
      <vt:lpstr>2020社保支出</vt:lpstr>
      <vt:lpstr>2020社保结余</vt:lpstr>
      <vt:lpstr>2020社保资料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田翰宇</dc:creator>
  <cp:lastModifiedBy>李向楠</cp:lastModifiedBy>
  <dcterms:created xsi:type="dcterms:W3CDTF">2015-12-10T08:03:00Z</dcterms:created>
  <cp:lastPrinted>2020-06-12T04:52:00Z</cp:lastPrinted>
  <dcterms:modified xsi:type="dcterms:W3CDTF">2022-05-16T09:07:21Z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